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arsHolte\Desktop\Fiske\Havfiskern\"/>
    </mc:Choice>
  </mc:AlternateContent>
  <xr:revisionPtr revIDLastSave="0" documentId="13_ncr:1_{99408BD3-0317-4FD4-BEE1-F0E77F06D5AC}" xr6:coauthVersionLast="47" xr6:coauthVersionMax="47" xr10:uidLastSave="{00000000-0000-0000-0000-000000000000}"/>
  <bookViews>
    <workbookView xWindow="-120" yWindow="-120" windowWidth="29040" windowHeight="15840" xr2:uid="{F7DEB03F-EEBC-48C1-B4C3-D59DD3F0BD96}"/>
  </bookViews>
  <sheets>
    <sheet name="Team" sheetId="30" r:id="rId1"/>
  </sheets>
  <definedNames>
    <definedName name="_xlnm._FilterDatabase" localSheetId="0" hidden="1">Team!$A$5:$T$34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30" l="1"/>
  <c r="H32" i="30"/>
  <c r="H26" i="30"/>
  <c r="H27" i="30"/>
  <c r="H28" i="30"/>
  <c r="H9" i="30"/>
  <c r="H10" i="30"/>
  <c r="H18" i="30"/>
  <c r="H25" i="30"/>
  <c r="H31" i="30"/>
  <c r="H34" i="30"/>
  <c r="H16" i="30"/>
  <c r="H6" i="30"/>
  <c r="H8" i="30"/>
  <c r="H13" i="30"/>
  <c r="H24" i="30"/>
  <c r="H29" i="30"/>
  <c r="H30" i="30"/>
  <c r="D4" i="30"/>
  <c r="E4" i="30"/>
  <c r="F4" i="30"/>
  <c r="G4" i="30"/>
  <c r="H4" i="30"/>
  <c r="I4" i="30"/>
  <c r="N4" i="30"/>
  <c r="O4" i="30"/>
  <c r="P4" i="30"/>
  <c r="Q4" i="30"/>
  <c r="R4" i="30"/>
  <c r="S4" i="30"/>
  <c r="S45" i="30" a="1"/>
  <c r="S45" i="30" s="1"/>
  <c r="G24" i="30"/>
  <c r="G10" i="30"/>
  <c r="G6" i="30"/>
  <c r="G14" i="30"/>
  <c r="G32" i="30"/>
  <c r="G8" i="30"/>
  <c r="G27" i="30"/>
  <c r="G29" i="30"/>
  <c r="G30" i="30"/>
  <c r="G16" i="30"/>
  <c r="G13" i="30"/>
  <c r="G25" i="30"/>
  <c r="G31" i="30"/>
  <c r="G23" i="30"/>
  <c r="G28" i="30"/>
  <c r="G21" i="30"/>
  <c r="G26" i="30"/>
  <c r="G22" i="30"/>
  <c r="G17" i="30"/>
  <c r="G12" i="30"/>
  <c r="G9" i="30"/>
  <c r="G7" i="30"/>
  <c r="G15" i="30"/>
  <c r="G5" i="30"/>
  <c r="G19" i="30"/>
  <c r="G33" i="30"/>
  <c r="G20" i="30"/>
  <c r="G18" i="30"/>
  <c r="G11" i="30"/>
  <c r="G34" i="30"/>
  <c r="S36" i="30" a="1"/>
  <c r="S36" i="30" s="1"/>
  <c r="S38" i="30"/>
  <c r="I9" i="30"/>
  <c r="I24" i="30"/>
  <c r="I10" i="30"/>
  <c r="I6" i="30"/>
  <c r="I8" i="30"/>
  <c r="I32" i="30"/>
  <c r="I14" i="30"/>
  <c r="I27" i="30"/>
  <c r="I30" i="30"/>
  <c r="I28" i="30"/>
  <c r="I26" i="30"/>
  <c r="I25" i="30"/>
  <c r="I18" i="30"/>
  <c r="I34" i="30"/>
  <c r="I13" i="30"/>
  <c r="I31" i="30"/>
  <c r="I29" i="30"/>
  <c r="H12" i="30"/>
  <c r="I12" i="30"/>
  <c r="I16" i="30"/>
  <c r="H5" i="30"/>
  <c r="I5" i="30"/>
  <c r="H7" i="30"/>
  <c r="I7" i="30"/>
  <c r="H20" i="30"/>
  <c r="I20" i="30"/>
  <c r="H15" i="30"/>
  <c r="I15" i="30"/>
  <c r="H22" i="30"/>
  <c r="I22" i="30"/>
  <c r="H17" i="30"/>
  <c r="I17" i="30"/>
  <c r="H23" i="30"/>
  <c r="I23" i="30"/>
  <c r="H21" i="30"/>
  <c r="I21" i="30"/>
  <c r="H33" i="30"/>
  <c r="I33" i="30"/>
  <c r="H19" i="30"/>
  <c r="I19" i="30"/>
  <c r="I11" i="30"/>
  <c r="R36" i="30" a="1"/>
  <c r="R36" i="30" s="1"/>
  <c r="R37" i="30" s="1"/>
  <c r="Q36" i="30" a="1"/>
  <c r="Q36" i="30" s="1"/>
  <c r="Q37" i="30" s="1"/>
  <c r="I36" i="30" a="1"/>
  <c r="I36" i="30" s="1"/>
  <c r="I37" i="30" s="1"/>
  <c r="G36" i="30" a="1"/>
  <c r="G36" i="30" s="1"/>
  <c r="G37" i="30" s="1"/>
  <c r="R32" i="30"/>
  <c r="R22" i="30"/>
  <c r="Q33" i="30"/>
  <c r="Q24" i="30"/>
  <c r="Q15" i="30"/>
  <c r="Q27" i="30"/>
  <c r="Q8" i="30"/>
  <c r="Q6" i="30"/>
  <c r="Q12" i="30"/>
  <c r="Q31" i="30"/>
  <c r="Q18" i="30"/>
  <c r="Q17" i="30"/>
  <c r="Q42" i="30" s="1"/>
  <c r="Q30" i="30"/>
  <c r="Q26" i="30"/>
  <c r="Q34" i="30"/>
  <c r="Q11" i="30"/>
  <c r="Q10" i="30"/>
  <c r="Q7" i="30"/>
  <c r="Q22" i="30"/>
  <c r="Q29" i="30"/>
  <c r="Q25" i="30"/>
  <c r="Q5" i="30"/>
  <c r="Q28" i="30"/>
  <c r="Q21" i="30"/>
  <c r="Q23" i="30"/>
  <c r="Q19" i="30"/>
  <c r="Q32" i="30"/>
  <c r="Q16" i="30"/>
  <c r="Q43" i="30" s="1"/>
  <c r="Q14" i="30"/>
  <c r="Q20" i="30"/>
  <c r="Q9" i="30"/>
  <c r="Q13" i="30"/>
  <c r="S13" i="30"/>
  <c r="S33" i="30"/>
  <c r="S24" i="30"/>
  <c r="S15" i="30"/>
  <c r="S27" i="30"/>
  <c r="S8" i="30"/>
  <c r="S6" i="30"/>
  <c r="S12" i="30"/>
  <c r="S31" i="30"/>
  <c r="S18" i="30"/>
  <c r="S17" i="30"/>
  <c r="S30" i="30"/>
  <c r="S26" i="30"/>
  <c r="S34" i="30"/>
  <c r="S11" i="30"/>
  <c r="S10" i="30"/>
  <c r="S7" i="30"/>
  <c r="S22" i="30"/>
  <c r="S29" i="30"/>
  <c r="S5" i="30"/>
  <c r="S28" i="30"/>
  <c r="S21" i="30"/>
  <c r="S23" i="30"/>
  <c r="S19" i="30"/>
  <c r="S32" i="30"/>
  <c r="S16" i="30"/>
  <c r="S43" i="30" s="1"/>
  <c r="S14" i="30"/>
  <c r="S20" i="30"/>
  <c r="S9" i="30"/>
  <c r="S25" i="30"/>
  <c r="R11" i="30"/>
  <c r="R10" i="30"/>
  <c r="R7" i="30"/>
  <c r="R29" i="30"/>
  <c r="R25" i="30"/>
  <c r="R5" i="30"/>
  <c r="R28" i="30"/>
  <c r="R21" i="30"/>
  <c r="R23" i="30"/>
  <c r="R19" i="30"/>
  <c r="R16" i="30"/>
  <c r="R14" i="30"/>
  <c r="R20" i="30"/>
  <c r="R9" i="30"/>
  <c r="R13" i="30"/>
  <c r="R33" i="30"/>
  <c r="R24" i="30"/>
  <c r="R15" i="30"/>
  <c r="R27" i="30"/>
  <c r="R8" i="30"/>
  <c r="R6" i="30"/>
  <c r="R12" i="30"/>
  <c r="R31" i="30"/>
  <c r="R18" i="30"/>
  <c r="R17" i="30"/>
  <c r="R30" i="30"/>
  <c r="R26" i="30"/>
  <c r="R34" i="30"/>
  <c r="I38" i="30"/>
  <c r="G38" i="30"/>
  <c r="R38" i="30"/>
  <c r="Q38" i="30"/>
  <c r="H11" i="30" l="1"/>
  <c r="J11" i="30" s="1"/>
  <c r="H38" i="30"/>
  <c r="H36" i="30" s="1" a="1"/>
  <c r="H36" i="30" s="1"/>
  <c r="H37" i="30" s="1"/>
  <c r="S40" i="30"/>
  <c r="S42" i="30"/>
  <c r="R39" i="30"/>
  <c r="R42" i="30"/>
  <c r="G39" i="30"/>
  <c r="H39" i="30"/>
  <c r="R41" i="30"/>
  <c r="I39" i="30"/>
  <c r="R43" i="30"/>
  <c r="Q39" i="30"/>
  <c r="S39" i="30"/>
  <c r="Q40" i="30"/>
  <c r="Q41" i="30"/>
  <c r="S41" i="30"/>
  <c r="R40" i="30"/>
  <c r="I43" i="30"/>
  <c r="H42" i="30"/>
  <c r="I42" i="30"/>
  <c r="I41" i="30"/>
  <c r="H41" i="30"/>
  <c r="H40" i="30"/>
  <c r="I40" i="30"/>
  <c r="H43" i="30"/>
  <c r="G41" i="30"/>
  <c r="G43" i="30"/>
  <c r="G42" i="30"/>
  <c r="G40" i="30"/>
  <c r="T11" i="30"/>
  <c r="T29" i="30"/>
  <c r="T7" i="30"/>
  <c r="T21" i="30"/>
  <c r="T23" i="30"/>
  <c r="T33" i="30"/>
  <c r="T15" i="30"/>
  <c r="T20" i="30"/>
  <c r="T25" i="30"/>
  <c r="T9" i="30"/>
  <c r="J24" i="30"/>
  <c r="J10" i="30"/>
  <c r="T27" i="30"/>
  <c r="T17" i="30"/>
  <c r="T19" i="30"/>
  <c r="T18" i="30"/>
  <c r="T31" i="30"/>
  <c r="T5" i="30"/>
  <c r="J6" i="30"/>
  <c r="J8" i="30"/>
  <c r="J32" i="30"/>
  <c r="J28" i="30"/>
  <c r="J26" i="30"/>
  <c r="J25" i="30"/>
  <c r="J18" i="30"/>
  <c r="J34" i="30"/>
  <c r="J13" i="30"/>
  <c r="J31" i="30"/>
  <c r="J12" i="30"/>
  <c r="J16" i="30"/>
  <c r="J20" i="30"/>
  <c r="J15" i="30"/>
  <c r="J17" i="30"/>
  <c r="J23" i="30"/>
  <c r="J33" i="30"/>
  <c r="J19" i="30"/>
  <c r="J9" i="30"/>
  <c r="T8" i="30"/>
  <c r="T14" i="30"/>
  <c r="T6" i="30"/>
  <c r="T32" i="30"/>
  <c r="T13" i="30"/>
  <c r="T24" i="30"/>
  <c r="T10" i="30"/>
  <c r="T22" i="30"/>
  <c r="T26" i="30"/>
  <c r="T28" i="30"/>
  <c r="T34" i="30"/>
  <c r="T16" i="30"/>
  <c r="T12" i="30"/>
  <c r="T30" i="30"/>
  <c r="J29" i="30"/>
  <c r="J30" i="30"/>
  <c r="J27" i="30"/>
  <c r="J14" i="30"/>
  <c r="J5" i="30"/>
  <c r="J7" i="30"/>
  <c r="J21" i="30"/>
  <c r="J22" i="30"/>
  <c r="I44" i="30"/>
  <c r="H44" i="30"/>
  <c r="Q44" i="30"/>
  <c r="G44" i="30"/>
  <c r="S44" i="30"/>
  <c r="R44" i="30"/>
  <c r="T38" i="30" l="1"/>
  <c r="J38" i="30"/>
  <c r="T36" i="30" a="1"/>
  <c r="T36" i="30" s="1"/>
  <c r="T37" i="30" s="1"/>
  <c r="J36" i="30" l="1" a="1"/>
  <c r="J36" i="30" s="1"/>
  <c r="J37" i="30" s="1"/>
  <c r="S37" i="30" l="1"/>
  <c r="S46" i="3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<sst xmlns="http://schemas.openxmlformats.org/spreadsheetml/2006/main" count="126" uniqueCount="60">
  <si>
    <t>Berggylte</t>
  </si>
  <si>
    <t>Blåkjeft</t>
  </si>
  <si>
    <t>Blåstål</t>
  </si>
  <si>
    <t>Brosme</t>
  </si>
  <si>
    <t>Hvitskate</t>
  </si>
  <si>
    <t>Knurr</t>
  </si>
  <si>
    <t>Lange</t>
  </si>
  <si>
    <t>Lyr</t>
  </si>
  <si>
    <t>Lysing</t>
  </si>
  <si>
    <t>Piggskate</t>
  </si>
  <si>
    <t>Rødspette</t>
  </si>
  <si>
    <t>Sandflyndre</t>
  </si>
  <si>
    <t>Sei</t>
  </si>
  <si>
    <t>Skrubbe</t>
  </si>
  <si>
    <t>Spisskate</t>
  </si>
  <si>
    <t>Torsk</t>
  </si>
  <si>
    <t>Art</t>
  </si>
  <si>
    <t>Status</t>
  </si>
  <si>
    <t>Antall arter</t>
  </si>
  <si>
    <t>Makrell</t>
  </si>
  <si>
    <t>Piggvar</t>
  </si>
  <si>
    <t>Svarthå</t>
  </si>
  <si>
    <t>Hyse</t>
  </si>
  <si>
    <t>Mål</t>
  </si>
  <si>
    <t>Horngjel</t>
  </si>
  <si>
    <t>sum</t>
  </si>
  <si>
    <t>Team poeng</t>
  </si>
  <si>
    <t>Sum Poeng</t>
  </si>
  <si>
    <t>Poeng snitt</t>
  </si>
  <si>
    <t>Hvitting</t>
  </si>
  <si>
    <t>Rødknurr</t>
  </si>
  <si>
    <t>Lomre</t>
  </si>
  <si>
    <t>Pigghå</t>
  </si>
  <si>
    <t>GS</t>
  </si>
  <si>
    <t>GL</t>
  </si>
  <si>
    <t>Artskongen</t>
  </si>
  <si>
    <t>Fjesing</t>
  </si>
  <si>
    <t>Småflekket rødhai</t>
  </si>
  <si>
    <t>Vassild</t>
  </si>
  <si>
    <t>Småtassene</t>
  </si>
  <si>
    <t>Østlendingen</t>
  </si>
  <si>
    <t>Nordlendingen</t>
  </si>
  <si>
    <t>Vestlandingen</t>
  </si>
  <si>
    <t>Agntyvene</t>
  </si>
  <si>
    <t>GS Agntyvene</t>
  </si>
  <si>
    <t>GS Småtassene</t>
  </si>
  <si>
    <t>GS Østlendingen</t>
  </si>
  <si>
    <t>GS Nordlendingen</t>
  </si>
  <si>
    <t>GS Vestlendingen</t>
  </si>
  <si>
    <t>Junior</t>
  </si>
  <si>
    <t>snitt</t>
  </si>
  <si>
    <t>Brungylt</t>
  </si>
  <si>
    <t>Vestlendingen</t>
  </si>
  <si>
    <t>Hestemakrell</t>
  </si>
  <si>
    <t>Deltager 3;</t>
  </si>
  <si>
    <t>Deltager 2;</t>
  </si>
  <si>
    <t>Deltager 1;</t>
  </si>
  <si>
    <t>FIsker1</t>
  </si>
  <si>
    <t>FIsker2</t>
  </si>
  <si>
    <t>Fisker3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</si>
</sst>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1"/>
      <name val="Calibri Light"/>
      <family val="2"/>
      <scheme val="major"/>
    </font>
    <font>
      <b/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2F2F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2" fillId="0" borderId="0"/>
    <xf numFmtId="0" fontId="3" fillId="2" borderId="0" applyNumberFormat="0" applyBorder="0" applyAlignment="0" applyProtection="0"/>
    <xf numFmtId="0" fontId="11" fillId="3" borderId="11" applyNumberFormat="0" applyAlignment="0" applyProtection="0"/>
  </cellStyleXfs>
  <cellXfs count="36">
    <xf numFmtId="0" fontId="0" fillId="0" borderId="0" xfId="0"/>
    <xf numFmtId="2" fontId="0" fillId="0" borderId="0" xfId="0" applyNumberFormat="1"/>
    <xf numFmtId="2" fontId="0" fillId="0" borderId="0" xfId="0" applyNumberFormat="1" applyAlignment="1">
      <alignment vertical="top" wrapText="1"/>
    </xf>
    <xf numFmtId="0" fontId="0" fillId="0" borderId="1" xfId="0" applyBorder="1"/>
    <xf numFmtId="0" fontId="6" fillId="2" borderId="1" xfId="2" applyFont="1" applyBorder="1"/>
    <xf numFmtId="2" fontId="6" fillId="2" borderId="1" xfId="2" applyNumberFormat="1" applyFont="1" applyBorder="1"/>
    <xf numFmtId="0" fontId="7" fillId="2" borderId="1" xfId="2" applyFont="1" applyBorder="1"/>
    <xf numFmtId="2" fontId="7" fillId="2" borderId="1" xfId="2" applyNumberFormat="1" applyFont="1" applyBorder="1"/>
    <xf numFmtId="1" fontId="7" fillId="2" borderId="1" xfId="2" applyNumberFormat="1" applyFont="1" applyBorder="1"/>
    <xf numFmtId="2" fontId="8" fillId="0" borderId="0" xfId="0" applyNumberFormat="1" applyFont="1"/>
    <xf numFmtId="0" fontId="8" fillId="0" borderId="0" xfId="0" applyFont="1"/>
    <xf numFmtId="0" fontId="9" fillId="0" borderId="0" xfId="0" applyFont="1"/>
    <xf numFmtId="2" fontId="10" fillId="0" borderId="7" xfId="0" applyNumberFormat="1" applyFont="1" applyBorder="1"/>
    <xf numFmtId="2" fontId="10" fillId="0" borderId="6" xfId="0" applyNumberFormat="1" applyFont="1" applyBorder="1"/>
    <xf numFmtId="2" fontId="10" fillId="0" borderId="8" xfId="0" applyNumberFormat="1" applyFont="1" applyBorder="1"/>
    <xf numFmtId="2" fontId="10" fillId="0" borderId="9" xfId="0" applyNumberFormat="1" applyFont="1" applyBorder="1"/>
    <xf numFmtId="2" fontId="10" fillId="0" borderId="0" xfId="0" applyNumberFormat="1" applyFont="1"/>
    <xf numFmtId="2" fontId="10" fillId="0" borderId="10" xfId="0" applyNumberFormat="1" applyFont="1" applyBorder="1"/>
    <xf numFmtId="2" fontId="10" fillId="0" borderId="2" xfId="0" applyNumberFormat="1" applyFont="1" applyBorder="1"/>
    <xf numFmtId="0" fontId="2" fillId="0" borderId="1" xfId="1" applyBorder="1"/>
    <xf numFmtId="0" fontId="7" fillId="2" borderId="0" xfId="2" applyFont="1"/>
    <xf numFmtId="2" fontId="7" fillId="2" borderId="0" xfId="2" applyNumberFormat="1" applyFont="1"/>
    <xf numFmtId="2" fontId="9" fillId="0" borderId="0" xfId="0" applyNumberFormat="1" applyFont="1"/>
    <xf numFmtId="2" fontId="7" fillId="2" borderId="1" xfId="2" applyNumberFormat="1" applyFont="1" applyBorder="1" applyAlignment="1">
      <alignment vertical="top" wrapText="1"/>
    </xf>
    <xf numFmtId="0" fontId="11" fillId="3" borderId="11" xfId="3"/>
    <xf numFmtId="2" fontId="1" fillId="0" borderId="0" xfId="0" applyNumberFormat="1" applyFont="1"/>
    <xf numFmtId="0" fontId="0" fillId="0" borderId="0" xfId="0" applyProtection="1">
      <protection locked="0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2" borderId="6" xfId="2" applyFont="1" applyBorder="1" applyAlignment="1">
      <alignment horizontal="left" vertical="top"/>
    </xf>
    <xf numFmtId="0" fontId="7" fillId="2" borderId="4" xfId="2" applyFont="1" applyBorder="1" applyAlignment="1">
      <alignment horizontal="left" vertical="top"/>
    </xf>
    <xf numFmtId="0" fontId="7" fillId="2" borderId="3" xfId="2" applyFont="1" applyBorder="1" applyAlignment="1">
      <alignment horizontal="left" vertical="top"/>
    </xf>
    <xf numFmtId="0" fontId="7" fillId="2" borderId="5" xfId="2" applyFont="1" applyBorder="1" applyAlignment="1">
      <alignment horizontal="left" vertical="top"/>
    </xf>
    <xf numFmtId="0" fontId="7" fillId="2" borderId="6" xfId="2" applyFont="1" applyBorder="1" applyAlignment="1">
      <alignment horizontal="left" vertical="top"/>
    </xf>
    <xf numFmtId="0" fontId="7" fillId="2" borderId="8" xfId="2" applyFont="1" applyBorder="1" applyAlignment="1">
      <alignment horizontal="left" vertical="top"/>
    </xf>
    <xf numFmtId="0" fontId="6" fillId="2" borderId="1" xfId="2" applyFont="1" applyBorder="1" applyAlignment="1">
      <alignment horizontal="left" vertical="top"/>
    </xf>
  </cellXfs>
  <cellStyles count="4">
    <cellStyle name="Beregning" xfId="3" builtinId="22"/>
    <cellStyle name="Normal" xfId="0" builtinId="0"/>
    <cellStyle name="Normal 2" xfId="1" xr:uid="{0D4B99B0-7F26-4489-95B4-377B70C0F574}"/>
    <cellStyle name="Uthevingsfarge1" xfId="2" builtinId="29"/>
  </cellStyles>
  <dxfs count="11"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E4FD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E2E5D-F877-42AA-90A0-471F9014D190}">
  <sheetPr codeName="Ark2"/>
  <dimension ref="A1:U49"/>
  <sheetViews>
    <sheetView tabSelected="1" zoomScale="85" zoomScaleNormal="85" workbookViewId="0">
      <selection activeCell="V19" sqref="V19"/>
    </sheetView>
  </sheetViews>
  <sheetFormatPr baseColWidth="10" defaultRowHeight="15" x14ac:dyDescent="0.25"/>
  <cols>
    <col min="1" max="1" width="15" bestFit="1" customWidth="1"/>
    <col min="2" max="2" width="14.42578125" customWidth="1"/>
    <col min="3" max="3" width="6" bestFit="1" customWidth="1"/>
    <col min="4" max="4" width="7.5703125" bestFit="1" customWidth="1"/>
    <col min="5" max="5" width="7.85546875" bestFit="1" customWidth="1"/>
    <col min="6" max="6" width="8.85546875" bestFit="1" customWidth="1"/>
    <col min="7" max="7" width="13.5703125" bestFit="1" customWidth="1"/>
    <col min="8" max="8" width="13.85546875" bestFit="1" customWidth="1"/>
    <col min="9" max="9" width="15" bestFit="1" customWidth="1"/>
    <col min="10" max="10" width="15.140625" bestFit="1" customWidth="1"/>
    <col min="11" max="11" width="8.7109375" customWidth="1"/>
    <col min="12" max="12" width="18" bestFit="1" customWidth="1"/>
    <col min="13" max="13" width="6" bestFit="1" customWidth="1"/>
    <col min="14" max="14" width="7.5703125" bestFit="1" customWidth="1"/>
    <col min="15" max="15" width="7.85546875" bestFit="1" customWidth="1"/>
    <col min="16" max="16" width="8.85546875" bestFit="1" customWidth="1"/>
    <col min="17" max="17" width="13.5703125" bestFit="1" customWidth="1"/>
    <col min="18" max="18" width="13.85546875" bestFit="1" customWidth="1"/>
    <col min="19" max="19" width="15" bestFit="1" customWidth="1"/>
    <col min="20" max="20" width="15.140625" bestFit="1" customWidth="1"/>
    <col min="22" max="22" width="13.140625" customWidth="1"/>
  </cols>
  <sheetData>
    <row r="1" spans="1:21" x14ac:dyDescent="0.25">
      <c r="A1" t="s">
        <v>56</v>
      </c>
      <c r="B1" s="24" t="s">
        <v>57</v>
      </c>
    </row>
    <row r="2" spans="1:21" ht="15" customHeight="1" x14ac:dyDescent="0.25">
      <c r="A2" t="s">
        <v>55</v>
      </c>
      <c r="B2" s="24" t="s">
        <v>58</v>
      </c>
      <c r="D2" s="27" t="s">
        <v>17</v>
      </c>
      <c r="E2" s="27"/>
      <c r="F2" s="27"/>
      <c r="G2" s="27"/>
      <c r="H2" s="27"/>
      <c r="I2" s="27"/>
      <c r="N2" s="28" t="s">
        <v>23</v>
      </c>
      <c r="O2" s="28"/>
      <c r="P2" s="28"/>
      <c r="Q2" s="28"/>
      <c r="R2" s="28"/>
    </row>
    <row r="3" spans="1:21" ht="15" customHeight="1" x14ac:dyDescent="0.25">
      <c r="A3" t="s">
        <v>54</v>
      </c>
      <c r="B3" s="24" t="s">
        <v>59</v>
      </c>
      <c r="D3" s="27"/>
      <c r="E3" s="27"/>
      <c r="F3" s="27"/>
      <c r="G3" s="27"/>
      <c r="H3" s="27"/>
      <c r="I3" s="27"/>
      <c r="N3" s="28"/>
      <c r="O3" s="28"/>
      <c r="P3" s="28"/>
      <c r="Q3" s="28"/>
      <c r="R3" s="28"/>
    </row>
    <row r="4" spans="1:21" x14ac:dyDescent="0.25">
      <c r="A4" s="26" t="s">
        <v>33</v>
      </c>
      <c r="B4" s="26" t="s">
        <v>16</v>
      </c>
      <c r="C4" t="s">
        <v>34</v>
      </c>
      <c r="D4" s="26" t="str">
        <f>B1</f>
        <v>FIsker1</v>
      </c>
      <c r="E4" s="26" t="str">
        <f>B2</f>
        <v>FIsker2</v>
      </c>
      <c r="F4" s="26" t="str">
        <f>B3</f>
        <v>Fisker3</v>
      </c>
      <c r="G4" s="26" t="str">
        <f>"Poeng "&amp;B1</f>
        <v>Poeng FIsker1</v>
      </c>
      <c r="H4" s="26" t="str">
        <f>"Poeng "&amp;B2</f>
        <v>Poeng FIsker2</v>
      </c>
      <c r="I4" s="26" t="str">
        <f>"Poeng "&amp;B3</f>
        <v>Poeng Fisker3</v>
      </c>
      <c r="J4" s="26" t="s">
        <v>26</v>
      </c>
      <c r="L4" t="s">
        <v>16</v>
      </c>
      <c r="M4" t="s">
        <v>34</v>
      </c>
      <c r="N4" s="26" t="str">
        <f>B1</f>
        <v>FIsker1</v>
      </c>
      <c r="O4" s="26" t="str">
        <f>B2</f>
        <v>FIsker2</v>
      </c>
      <c r="P4" s="26" t="str">
        <f>B3</f>
        <v>Fisker3</v>
      </c>
      <c r="Q4" s="26" t="str">
        <f>"Poeng "&amp;B1</f>
        <v>Poeng FIsker1</v>
      </c>
      <c r="R4" s="26" t="str">
        <f>"Poeng "&amp;B2</f>
        <v>Poeng FIsker2</v>
      </c>
      <c r="S4" s="26" t="str">
        <f>"Poeng "&amp;B3</f>
        <v>Poeng Fisker3</v>
      </c>
      <c r="T4" t="s">
        <v>26</v>
      </c>
    </row>
    <row r="5" spans="1:21" x14ac:dyDescent="0.25">
      <c r="A5" s="3" t="s">
        <v>39</v>
      </c>
      <c r="B5" s="19" t="s">
        <v>0</v>
      </c>
      <c r="C5" s="3">
        <v>42</v>
      </c>
      <c r="D5" s="3"/>
      <c r="E5" s="3"/>
      <c r="F5" s="3"/>
      <c r="G5" s="25">
        <f t="shared" ref="G5:G34" si="0">IF((D5/$C5*100)&gt;120,120,(D5/$C5*100))</f>
        <v>0</v>
      </c>
      <c r="H5" s="22">
        <f t="shared" ref="H5:H34" si="1">IF((E5/$C5*100)&gt;120,120,(E5/$C5*100))</f>
        <v>0</v>
      </c>
      <c r="I5" s="22">
        <f t="shared" ref="I5:I34" si="2">IF((F5/$C5*100)&gt;120,120,(F5/$C5*100))</f>
        <v>0</v>
      </c>
      <c r="J5" s="1">
        <f t="shared" ref="J5:J34" si="3">MAX(G5:I5)+LARGE(G5:I5,2)</f>
        <v>0</v>
      </c>
      <c r="L5" s="19" t="s">
        <v>0</v>
      </c>
      <c r="M5" s="3">
        <v>42</v>
      </c>
      <c r="N5" s="3"/>
      <c r="O5" s="3"/>
      <c r="P5" s="3"/>
      <c r="Q5" s="12">
        <f t="shared" ref="Q5:Q34" si="4">IF((N5/$M5*100)&gt;120,120,IF((N5/$M5*100)=0,0,(N5/$M5*100)))</f>
        <v>0</v>
      </c>
      <c r="R5" s="13">
        <f t="shared" ref="R5:R34" si="5">IF((O5/$M5*100)&gt;120,120,IF((O5/$M5*100)=0,0,(O5/$M5*100)))</f>
        <v>0</v>
      </c>
      <c r="S5" s="13">
        <f t="shared" ref="S5:S34" si="6">IF((P5/$M5*100)&gt;120,120,IF((P5/$M5*100)=0,0,(P5/$M5*100)))</f>
        <v>0</v>
      </c>
      <c r="T5" s="14">
        <f t="shared" ref="T5:T34" si="7">MAX(Q5:S5)+LARGE(Q5:S5,2)</f>
        <v>0</v>
      </c>
      <c r="U5" s="1"/>
    </row>
    <row r="6" spans="1:21" x14ac:dyDescent="0.25">
      <c r="A6" s="3" t="s">
        <v>40</v>
      </c>
      <c r="B6" s="19" t="s">
        <v>1</v>
      </c>
      <c r="C6" s="3">
        <v>40</v>
      </c>
      <c r="D6" s="3"/>
      <c r="E6" s="3"/>
      <c r="F6" s="3"/>
      <c r="G6" s="25">
        <f t="shared" si="0"/>
        <v>0</v>
      </c>
      <c r="H6" s="22">
        <f t="shared" si="1"/>
        <v>0</v>
      </c>
      <c r="I6" s="22">
        <f t="shared" si="2"/>
        <v>0</v>
      </c>
      <c r="J6" s="1">
        <f t="shared" si="3"/>
        <v>0</v>
      </c>
      <c r="L6" s="19" t="s">
        <v>1</v>
      </c>
      <c r="M6" s="3">
        <v>40</v>
      </c>
      <c r="N6" s="3"/>
      <c r="O6" s="3"/>
      <c r="P6" s="3"/>
      <c r="Q6" s="15">
        <f t="shared" si="4"/>
        <v>0</v>
      </c>
      <c r="R6" s="16">
        <f t="shared" si="5"/>
        <v>0</v>
      </c>
      <c r="S6" s="16">
        <f t="shared" si="6"/>
        <v>0</v>
      </c>
      <c r="T6" s="14">
        <f t="shared" si="7"/>
        <v>0</v>
      </c>
      <c r="U6" s="1"/>
    </row>
    <row r="7" spans="1:21" x14ac:dyDescent="0.25">
      <c r="A7" s="3" t="s">
        <v>39</v>
      </c>
      <c r="B7" s="19" t="s">
        <v>2</v>
      </c>
      <c r="C7" s="3">
        <v>31</v>
      </c>
      <c r="D7" s="3"/>
      <c r="E7" s="3"/>
      <c r="F7" s="3"/>
      <c r="G7" s="25">
        <f t="shared" si="0"/>
        <v>0</v>
      </c>
      <c r="H7" s="22">
        <f t="shared" si="1"/>
        <v>0</v>
      </c>
      <c r="I7" s="22">
        <f t="shared" si="2"/>
        <v>0</v>
      </c>
      <c r="J7" s="1">
        <f t="shared" si="3"/>
        <v>0</v>
      </c>
      <c r="L7" s="19" t="s">
        <v>2</v>
      </c>
      <c r="M7" s="3">
        <v>31</v>
      </c>
      <c r="N7" s="3"/>
      <c r="O7" s="3"/>
      <c r="P7" s="3"/>
      <c r="Q7" s="15">
        <f t="shared" si="4"/>
        <v>0</v>
      </c>
      <c r="R7" s="16">
        <f t="shared" si="5"/>
        <v>0</v>
      </c>
      <c r="S7" s="16">
        <f t="shared" si="6"/>
        <v>0</v>
      </c>
      <c r="T7" s="14">
        <f t="shared" si="7"/>
        <v>0</v>
      </c>
      <c r="U7" s="1"/>
    </row>
    <row r="8" spans="1:21" x14ac:dyDescent="0.25">
      <c r="A8" s="3" t="s">
        <v>40</v>
      </c>
      <c r="B8" s="19" t="s">
        <v>3</v>
      </c>
      <c r="C8" s="3">
        <v>89</v>
      </c>
      <c r="D8" s="3"/>
      <c r="E8" s="3"/>
      <c r="F8" s="3"/>
      <c r="G8" s="25">
        <f t="shared" si="0"/>
        <v>0</v>
      </c>
      <c r="H8" s="22">
        <f t="shared" si="1"/>
        <v>0</v>
      </c>
      <c r="I8" s="22">
        <f t="shared" si="2"/>
        <v>0</v>
      </c>
      <c r="J8" s="1">
        <f t="shared" si="3"/>
        <v>0</v>
      </c>
      <c r="L8" s="19" t="s">
        <v>3</v>
      </c>
      <c r="M8" s="3">
        <v>89</v>
      </c>
      <c r="N8" s="3"/>
      <c r="O8" s="3"/>
      <c r="P8" s="3"/>
      <c r="Q8" s="15">
        <f t="shared" si="4"/>
        <v>0</v>
      </c>
      <c r="R8" s="16">
        <f t="shared" si="5"/>
        <v>0</v>
      </c>
      <c r="S8" s="16">
        <f t="shared" si="6"/>
        <v>0</v>
      </c>
      <c r="T8" s="14">
        <f t="shared" si="7"/>
        <v>0</v>
      </c>
      <c r="U8" s="1"/>
    </row>
    <row r="9" spans="1:21" x14ac:dyDescent="0.25">
      <c r="A9" s="3" t="s">
        <v>39</v>
      </c>
      <c r="B9" s="19" t="s">
        <v>51</v>
      </c>
      <c r="C9" s="3">
        <v>23</v>
      </c>
      <c r="D9" s="3"/>
      <c r="E9" s="3"/>
      <c r="F9" s="3"/>
      <c r="G9" s="22">
        <f t="shared" si="0"/>
        <v>0</v>
      </c>
      <c r="H9" s="22">
        <f t="shared" si="1"/>
        <v>0</v>
      </c>
      <c r="I9" s="22">
        <f t="shared" si="2"/>
        <v>0</v>
      </c>
      <c r="J9" s="1">
        <f t="shared" si="3"/>
        <v>0</v>
      </c>
      <c r="L9" s="19" t="s">
        <v>51</v>
      </c>
      <c r="M9" s="3">
        <v>23</v>
      </c>
      <c r="N9" s="3"/>
      <c r="O9" s="3"/>
      <c r="P9" s="3"/>
      <c r="Q9" s="15">
        <f t="shared" si="4"/>
        <v>0</v>
      </c>
      <c r="R9" s="16">
        <f t="shared" si="5"/>
        <v>0</v>
      </c>
      <c r="S9" s="16">
        <f t="shared" si="6"/>
        <v>0</v>
      </c>
      <c r="T9" s="14">
        <f t="shared" si="7"/>
        <v>0</v>
      </c>
      <c r="U9" s="1"/>
    </row>
    <row r="10" spans="1:21" x14ac:dyDescent="0.25">
      <c r="A10" s="3" t="s">
        <v>39</v>
      </c>
      <c r="B10" s="19" t="s">
        <v>36</v>
      </c>
      <c r="C10" s="3">
        <v>36</v>
      </c>
      <c r="D10" s="3"/>
      <c r="E10" s="3"/>
      <c r="F10" s="3"/>
      <c r="G10" s="25">
        <f t="shared" si="0"/>
        <v>0</v>
      </c>
      <c r="H10" s="22">
        <f t="shared" si="1"/>
        <v>0</v>
      </c>
      <c r="I10" s="22">
        <f t="shared" si="2"/>
        <v>0</v>
      </c>
      <c r="J10" s="1">
        <f t="shared" si="3"/>
        <v>0</v>
      </c>
      <c r="K10" s="1"/>
      <c r="L10" s="19" t="s">
        <v>36</v>
      </c>
      <c r="M10" s="3">
        <v>36</v>
      </c>
      <c r="N10" s="3"/>
      <c r="O10" s="3"/>
      <c r="P10" s="3"/>
      <c r="Q10" s="15">
        <f t="shared" si="4"/>
        <v>0</v>
      </c>
      <c r="R10" s="16">
        <f t="shared" si="5"/>
        <v>0</v>
      </c>
      <c r="S10" s="16">
        <f t="shared" si="6"/>
        <v>0</v>
      </c>
      <c r="T10" s="14">
        <f t="shared" si="7"/>
        <v>0</v>
      </c>
      <c r="U10" s="1"/>
    </row>
    <row r="11" spans="1:21" x14ac:dyDescent="0.25">
      <c r="A11" s="3" t="s">
        <v>43</v>
      </c>
      <c r="B11" s="19" t="s">
        <v>53</v>
      </c>
      <c r="C11" s="3">
        <v>38</v>
      </c>
      <c r="D11" s="3"/>
      <c r="E11" s="3"/>
      <c r="F11" s="3"/>
      <c r="G11" s="22">
        <f t="shared" si="0"/>
        <v>0</v>
      </c>
      <c r="H11" s="22">
        <f t="shared" si="1"/>
        <v>0</v>
      </c>
      <c r="I11" s="22">
        <f t="shared" si="2"/>
        <v>0</v>
      </c>
      <c r="J11" s="1">
        <f t="shared" si="3"/>
        <v>0</v>
      </c>
      <c r="L11" s="19" t="s">
        <v>53</v>
      </c>
      <c r="M11" s="3">
        <v>38</v>
      </c>
      <c r="N11" s="3"/>
      <c r="O11" s="3"/>
      <c r="P11" s="3"/>
      <c r="Q11" s="15">
        <f t="shared" si="4"/>
        <v>0</v>
      </c>
      <c r="R11" s="16">
        <f t="shared" si="5"/>
        <v>0</v>
      </c>
      <c r="S11" s="16">
        <f t="shared" si="6"/>
        <v>0</v>
      </c>
      <c r="T11" s="14">
        <f t="shared" si="7"/>
        <v>0</v>
      </c>
      <c r="U11" s="1"/>
    </row>
    <row r="12" spans="1:21" x14ac:dyDescent="0.25">
      <c r="A12" s="3" t="s">
        <v>43</v>
      </c>
      <c r="B12" s="19" t="s">
        <v>24</v>
      </c>
      <c r="C12" s="3">
        <v>71</v>
      </c>
      <c r="D12" s="3"/>
      <c r="E12" s="3"/>
      <c r="F12" s="3"/>
      <c r="G12" s="25">
        <f t="shared" si="0"/>
        <v>0</v>
      </c>
      <c r="H12" s="22">
        <f t="shared" si="1"/>
        <v>0</v>
      </c>
      <c r="I12" s="22">
        <f t="shared" si="2"/>
        <v>0</v>
      </c>
      <c r="J12" s="1">
        <f t="shared" si="3"/>
        <v>0</v>
      </c>
      <c r="L12" s="19" t="s">
        <v>24</v>
      </c>
      <c r="M12" s="3">
        <v>71</v>
      </c>
      <c r="N12" s="3"/>
      <c r="O12" s="3"/>
      <c r="P12" s="3"/>
      <c r="Q12" s="15">
        <f t="shared" si="4"/>
        <v>0</v>
      </c>
      <c r="R12" s="16">
        <f t="shared" si="5"/>
        <v>0</v>
      </c>
      <c r="S12" s="16">
        <f t="shared" si="6"/>
        <v>0</v>
      </c>
      <c r="T12" s="14">
        <f t="shared" si="7"/>
        <v>0</v>
      </c>
      <c r="U12" s="1"/>
    </row>
    <row r="13" spans="1:21" x14ac:dyDescent="0.25">
      <c r="A13" s="3" t="s">
        <v>40</v>
      </c>
      <c r="B13" s="19" t="s">
        <v>4</v>
      </c>
      <c r="C13" s="3">
        <v>102</v>
      </c>
      <c r="D13" s="3"/>
      <c r="E13" s="3"/>
      <c r="F13" s="3"/>
      <c r="G13" s="25">
        <f t="shared" si="0"/>
        <v>0</v>
      </c>
      <c r="H13" s="22">
        <f t="shared" si="1"/>
        <v>0</v>
      </c>
      <c r="I13" s="22">
        <f t="shared" si="2"/>
        <v>0</v>
      </c>
      <c r="J13" s="1">
        <f t="shared" si="3"/>
        <v>0</v>
      </c>
      <c r="L13" s="19" t="s">
        <v>4</v>
      </c>
      <c r="M13" s="3">
        <v>102</v>
      </c>
      <c r="N13" s="3"/>
      <c r="O13" s="3"/>
      <c r="P13" s="3"/>
      <c r="Q13" s="15">
        <f t="shared" si="4"/>
        <v>0</v>
      </c>
      <c r="R13" s="16">
        <f t="shared" si="5"/>
        <v>0</v>
      </c>
      <c r="S13" s="16">
        <f t="shared" si="6"/>
        <v>0</v>
      </c>
      <c r="T13" s="14">
        <f t="shared" si="7"/>
        <v>0</v>
      </c>
      <c r="U13" s="1"/>
    </row>
    <row r="14" spans="1:21" x14ac:dyDescent="0.25">
      <c r="A14" s="3" t="s">
        <v>43</v>
      </c>
      <c r="B14" s="19" t="s">
        <v>29</v>
      </c>
      <c r="C14" s="3">
        <v>53</v>
      </c>
      <c r="D14" s="3"/>
      <c r="E14" s="3"/>
      <c r="F14" s="3"/>
      <c r="G14" s="25">
        <f t="shared" si="0"/>
        <v>0</v>
      </c>
      <c r="H14" s="22">
        <f t="shared" si="1"/>
        <v>0</v>
      </c>
      <c r="I14" s="22">
        <f t="shared" si="2"/>
        <v>0</v>
      </c>
      <c r="J14" s="1">
        <f t="shared" si="3"/>
        <v>0</v>
      </c>
      <c r="L14" s="19" t="s">
        <v>29</v>
      </c>
      <c r="M14" s="3">
        <v>53</v>
      </c>
      <c r="N14" s="3"/>
      <c r="O14" s="3"/>
      <c r="P14" s="3"/>
      <c r="Q14" s="15">
        <f t="shared" si="4"/>
        <v>0</v>
      </c>
      <c r="R14" s="16">
        <f t="shared" si="5"/>
        <v>0</v>
      </c>
      <c r="S14" s="16">
        <f t="shared" si="6"/>
        <v>0</v>
      </c>
      <c r="T14" s="14">
        <f t="shared" si="7"/>
        <v>0</v>
      </c>
      <c r="U14" s="1"/>
    </row>
    <row r="15" spans="1:21" x14ac:dyDescent="0.25">
      <c r="A15" s="3" t="s">
        <v>41</v>
      </c>
      <c r="B15" s="19" t="s">
        <v>22</v>
      </c>
      <c r="C15" s="3">
        <v>68</v>
      </c>
      <c r="D15" s="3"/>
      <c r="E15" s="3"/>
      <c r="F15" s="3"/>
      <c r="G15" s="22">
        <f t="shared" si="0"/>
        <v>0</v>
      </c>
      <c r="H15" s="22">
        <f t="shared" si="1"/>
        <v>0</v>
      </c>
      <c r="I15" s="22">
        <f t="shared" si="2"/>
        <v>0</v>
      </c>
      <c r="J15" s="1">
        <f t="shared" si="3"/>
        <v>0</v>
      </c>
      <c r="L15" s="19" t="s">
        <v>22</v>
      </c>
      <c r="M15" s="3">
        <v>68</v>
      </c>
      <c r="N15" s="3"/>
      <c r="O15" s="3"/>
      <c r="P15" s="3"/>
      <c r="Q15" s="15">
        <f t="shared" si="4"/>
        <v>0</v>
      </c>
      <c r="R15" s="16">
        <f t="shared" si="5"/>
        <v>0</v>
      </c>
      <c r="S15" s="16">
        <f t="shared" si="6"/>
        <v>0</v>
      </c>
      <c r="T15" s="14">
        <f t="shared" si="7"/>
        <v>0</v>
      </c>
      <c r="U15" s="1"/>
    </row>
    <row r="16" spans="1:21" x14ac:dyDescent="0.25">
      <c r="A16" s="3" t="s">
        <v>52</v>
      </c>
      <c r="B16" s="19" t="s">
        <v>5</v>
      </c>
      <c r="C16" s="3">
        <v>40</v>
      </c>
      <c r="D16" s="3"/>
      <c r="E16" s="3"/>
      <c r="F16" s="3"/>
      <c r="G16" s="25">
        <f t="shared" si="0"/>
        <v>0</v>
      </c>
      <c r="H16" s="22">
        <f t="shared" si="1"/>
        <v>0</v>
      </c>
      <c r="I16" s="22">
        <f t="shared" si="2"/>
        <v>0</v>
      </c>
      <c r="J16" s="1">
        <f t="shared" si="3"/>
        <v>0</v>
      </c>
      <c r="L16" s="19" t="s">
        <v>5</v>
      </c>
      <c r="M16" s="3">
        <v>40</v>
      </c>
      <c r="N16" s="3"/>
      <c r="O16" s="3"/>
      <c r="P16" s="3"/>
      <c r="Q16" s="15">
        <f t="shared" si="4"/>
        <v>0</v>
      </c>
      <c r="R16" s="16">
        <f t="shared" si="5"/>
        <v>0</v>
      </c>
      <c r="S16" s="16">
        <f t="shared" si="6"/>
        <v>0</v>
      </c>
      <c r="T16" s="14">
        <f t="shared" si="7"/>
        <v>0</v>
      </c>
      <c r="U16" s="1"/>
    </row>
    <row r="17" spans="1:21" x14ac:dyDescent="0.25">
      <c r="A17" s="3" t="s">
        <v>41</v>
      </c>
      <c r="B17" s="19" t="s">
        <v>6</v>
      </c>
      <c r="C17" s="3">
        <v>142</v>
      </c>
      <c r="D17" s="3"/>
      <c r="E17" s="3"/>
      <c r="F17" s="3"/>
      <c r="G17" s="25">
        <f t="shared" si="0"/>
        <v>0</v>
      </c>
      <c r="H17" s="22">
        <f t="shared" si="1"/>
        <v>0</v>
      </c>
      <c r="I17" s="22">
        <f t="shared" si="2"/>
        <v>0</v>
      </c>
      <c r="J17" s="1">
        <f t="shared" si="3"/>
        <v>0</v>
      </c>
      <c r="L17" s="19" t="s">
        <v>6</v>
      </c>
      <c r="M17" s="3">
        <v>142</v>
      </c>
      <c r="N17" s="3"/>
      <c r="O17" s="3"/>
      <c r="P17" s="3"/>
      <c r="Q17" s="15">
        <f t="shared" si="4"/>
        <v>0</v>
      </c>
      <c r="R17" s="16">
        <f t="shared" si="5"/>
        <v>0</v>
      </c>
      <c r="S17" s="16">
        <f t="shared" si="6"/>
        <v>0</v>
      </c>
      <c r="T17" s="14">
        <f t="shared" si="7"/>
        <v>0</v>
      </c>
      <c r="U17" s="1"/>
    </row>
    <row r="18" spans="1:21" x14ac:dyDescent="0.25">
      <c r="A18" s="3" t="s">
        <v>39</v>
      </c>
      <c r="B18" s="19" t="s">
        <v>31</v>
      </c>
      <c r="C18" s="3">
        <v>38</v>
      </c>
      <c r="D18" s="3"/>
      <c r="E18" s="3"/>
      <c r="F18" s="3"/>
      <c r="G18" s="25">
        <f t="shared" si="0"/>
        <v>0</v>
      </c>
      <c r="H18" s="22">
        <f t="shared" si="1"/>
        <v>0</v>
      </c>
      <c r="I18" s="22">
        <f t="shared" si="2"/>
        <v>0</v>
      </c>
      <c r="J18" s="1">
        <f t="shared" si="3"/>
        <v>0</v>
      </c>
      <c r="L18" s="19" t="s">
        <v>31</v>
      </c>
      <c r="M18" s="3">
        <v>38</v>
      </c>
      <c r="N18" s="3"/>
      <c r="O18" s="3"/>
      <c r="P18" s="3"/>
      <c r="Q18" s="15">
        <f t="shared" si="4"/>
        <v>0</v>
      </c>
      <c r="R18" s="16">
        <f t="shared" si="5"/>
        <v>0</v>
      </c>
      <c r="S18" s="16">
        <f t="shared" si="6"/>
        <v>0</v>
      </c>
      <c r="T18" s="14">
        <f t="shared" si="7"/>
        <v>0</v>
      </c>
      <c r="U18" s="1"/>
    </row>
    <row r="19" spans="1:21" x14ac:dyDescent="0.25">
      <c r="A19" s="3" t="s">
        <v>42</v>
      </c>
      <c r="B19" s="19" t="s">
        <v>7</v>
      </c>
      <c r="C19" s="3">
        <v>86</v>
      </c>
      <c r="D19" s="3"/>
      <c r="E19" s="3"/>
      <c r="F19" s="3"/>
      <c r="G19" s="22">
        <f t="shared" si="0"/>
        <v>0</v>
      </c>
      <c r="H19" s="22">
        <f t="shared" si="1"/>
        <v>0</v>
      </c>
      <c r="I19" s="22">
        <f t="shared" si="2"/>
        <v>0</v>
      </c>
      <c r="J19" s="1">
        <f t="shared" si="3"/>
        <v>0</v>
      </c>
      <c r="L19" s="19" t="s">
        <v>7</v>
      </c>
      <c r="M19" s="3">
        <v>86</v>
      </c>
      <c r="N19" s="3"/>
      <c r="O19" s="3"/>
      <c r="P19" s="3"/>
      <c r="Q19" s="15">
        <f t="shared" si="4"/>
        <v>0</v>
      </c>
      <c r="R19" s="16">
        <f t="shared" si="5"/>
        <v>0</v>
      </c>
      <c r="S19" s="16">
        <f t="shared" si="6"/>
        <v>0</v>
      </c>
      <c r="T19" s="14">
        <f t="shared" si="7"/>
        <v>0</v>
      </c>
      <c r="U19" s="1"/>
    </row>
    <row r="20" spans="1:21" x14ac:dyDescent="0.25">
      <c r="A20" s="3" t="s">
        <v>42</v>
      </c>
      <c r="B20" s="19" t="s">
        <v>8</v>
      </c>
      <c r="C20" s="3">
        <v>98</v>
      </c>
      <c r="D20" s="3"/>
      <c r="E20" s="3"/>
      <c r="F20" s="3"/>
      <c r="G20" s="22">
        <f t="shared" si="0"/>
        <v>0</v>
      </c>
      <c r="H20" s="22">
        <f t="shared" si="1"/>
        <v>0</v>
      </c>
      <c r="I20" s="22">
        <f t="shared" si="2"/>
        <v>0</v>
      </c>
      <c r="J20" s="1">
        <f t="shared" si="3"/>
        <v>0</v>
      </c>
      <c r="L20" s="19" t="s">
        <v>8</v>
      </c>
      <c r="M20" s="3">
        <v>98</v>
      </c>
      <c r="N20" s="3"/>
      <c r="O20" s="3"/>
      <c r="P20" s="3"/>
      <c r="Q20" s="15">
        <f t="shared" si="4"/>
        <v>0</v>
      </c>
      <c r="R20" s="16">
        <f t="shared" si="5"/>
        <v>0</v>
      </c>
      <c r="S20" s="16">
        <f t="shared" si="6"/>
        <v>0</v>
      </c>
      <c r="T20" s="14">
        <f t="shared" si="7"/>
        <v>0</v>
      </c>
      <c r="U20" s="1"/>
    </row>
    <row r="21" spans="1:21" x14ac:dyDescent="0.25">
      <c r="A21" s="3" t="s">
        <v>43</v>
      </c>
      <c r="B21" s="19" t="s">
        <v>19</v>
      </c>
      <c r="C21" s="3">
        <v>44</v>
      </c>
      <c r="D21" s="3"/>
      <c r="E21" s="3"/>
      <c r="F21" s="3"/>
      <c r="G21" s="25">
        <f t="shared" si="0"/>
        <v>0</v>
      </c>
      <c r="H21" s="22">
        <f t="shared" si="1"/>
        <v>0</v>
      </c>
      <c r="I21" s="22">
        <f t="shared" si="2"/>
        <v>0</v>
      </c>
      <c r="J21" s="1">
        <f t="shared" si="3"/>
        <v>0</v>
      </c>
      <c r="L21" s="19" t="s">
        <v>19</v>
      </c>
      <c r="M21" s="3">
        <v>44</v>
      </c>
      <c r="N21" s="3"/>
      <c r="O21" s="3"/>
      <c r="P21" s="3"/>
      <c r="Q21" s="15">
        <f t="shared" si="4"/>
        <v>0</v>
      </c>
      <c r="R21" s="16">
        <f t="shared" si="5"/>
        <v>0</v>
      </c>
      <c r="S21" s="16">
        <f t="shared" si="6"/>
        <v>0</v>
      </c>
      <c r="T21" s="14">
        <f t="shared" si="7"/>
        <v>0</v>
      </c>
      <c r="U21" s="1"/>
    </row>
    <row r="22" spans="1:21" x14ac:dyDescent="0.25">
      <c r="A22" s="3" t="s">
        <v>43</v>
      </c>
      <c r="B22" s="19" t="s">
        <v>32</v>
      </c>
      <c r="C22" s="3">
        <v>101</v>
      </c>
      <c r="D22" s="3"/>
      <c r="E22" s="3"/>
      <c r="F22" s="3"/>
      <c r="G22" s="22">
        <f t="shared" si="0"/>
        <v>0</v>
      </c>
      <c r="H22" s="22">
        <f t="shared" si="1"/>
        <v>0</v>
      </c>
      <c r="I22" s="22">
        <f t="shared" si="2"/>
        <v>0</v>
      </c>
      <c r="J22" s="1">
        <f t="shared" si="3"/>
        <v>0</v>
      </c>
      <c r="L22" s="19" t="s">
        <v>32</v>
      </c>
      <c r="M22" s="3">
        <v>101</v>
      </c>
      <c r="N22" s="3"/>
      <c r="O22" s="3"/>
      <c r="P22" s="3"/>
      <c r="Q22" s="15">
        <f t="shared" si="4"/>
        <v>0</v>
      </c>
      <c r="R22" s="16">
        <f t="shared" si="5"/>
        <v>0</v>
      </c>
      <c r="S22" s="16">
        <f t="shared" si="6"/>
        <v>0</v>
      </c>
      <c r="T22" s="14">
        <f t="shared" si="7"/>
        <v>0</v>
      </c>
      <c r="U22" s="1"/>
    </row>
    <row r="23" spans="1:21" x14ac:dyDescent="0.25">
      <c r="A23" s="3" t="s">
        <v>42</v>
      </c>
      <c r="B23" s="19" t="s">
        <v>9</v>
      </c>
      <c r="C23" s="3">
        <v>91</v>
      </c>
      <c r="D23" s="3"/>
      <c r="E23" s="3"/>
      <c r="F23" s="3"/>
      <c r="G23" s="25">
        <f t="shared" si="0"/>
        <v>0</v>
      </c>
      <c r="H23" s="22">
        <f t="shared" si="1"/>
        <v>0</v>
      </c>
      <c r="I23" s="22">
        <f t="shared" si="2"/>
        <v>0</v>
      </c>
      <c r="J23" s="1">
        <f t="shared" si="3"/>
        <v>0</v>
      </c>
      <c r="L23" s="19" t="s">
        <v>9</v>
      </c>
      <c r="M23" s="3">
        <v>91</v>
      </c>
      <c r="N23" s="3"/>
      <c r="O23" s="3"/>
      <c r="P23" s="3"/>
      <c r="Q23" s="15">
        <f t="shared" si="4"/>
        <v>0</v>
      </c>
      <c r="R23" s="16">
        <f t="shared" si="5"/>
        <v>0</v>
      </c>
      <c r="S23" s="16">
        <f t="shared" si="6"/>
        <v>0</v>
      </c>
      <c r="T23" s="14">
        <f t="shared" si="7"/>
        <v>0</v>
      </c>
      <c r="U23" s="1"/>
    </row>
    <row r="24" spans="1:21" x14ac:dyDescent="0.25">
      <c r="A24" s="3" t="s">
        <v>40</v>
      </c>
      <c r="B24" s="19" t="s">
        <v>20</v>
      </c>
      <c r="C24" s="3">
        <v>53</v>
      </c>
      <c r="D24" s="3"/>
      <c r="E24" s="3"/>
      <c r="F24" s="3"/>
      <c r="G24" s="25">
        <f t="shared" si="0"/>
        <v>0</v>
      </c>
      <c r="H24" s="22">
        <f t="shared" si="1"/>
        <v>0</v>
      </c>
      <c r="I24" s="22">
        <f t="shared" si="2"/>
        <v>0</v>
      </c>
      <c r="J24" s="1">
        <f t="shared" si="3"/>
        <v>0</v>
      </c>
      <c r="L24" s="19" t="s">
        <v>20</v>
      </c>
      <c r="M24" s="3">
        <v>53</v>
      </c>
      <c r="N24" s="3"/>
      <c r="O24" s="3"/>
      <c r="P24" s="3"/>
      <c r="Q24" s="15">
        <f t="shared" si="4"/>
        <v>0</v>
      </c>
      <c r="R24" s="16">
        <f t="shared" si="5"/>
        <v>0</v>
      </c>
      <c r="S24" s="16">
        <f t="shared" si="6"/>
        <v>0</v>
      </c>
      <c r="T24" s="14">
        <f t="shared" si="7"/>
        <v>0</v>
      </c>
      <c r="U24" s="1"/>
    </row>
    <row r="25" spans="1:21" x14ac:dyDescent="0.25">
      <c r="A25" s="3" t="s">
        <v>39</v>
      </c>
      <c r="B25" s="19" t="s">
        <v>30</v>
      </c>
      <c r="C25" s="3">
        <v>35</v>
      </c>
      <c r="D25" s="3"/>
      <c r="E25" s="3"/>
      <c r="F25" s="3"/>
      <c r="G25" s="25">
        <f t="shared" si="0"/>
        <v>0</v>
      </c>
      <c r="H25" s="22">
        <f t="shared" si="1"/>
        <v>0</v>
      </c>
      <c r="I25" s="22">
        <f t="shared" si="2"/>
        <v>0</v>
      </c>
      <c r="J25" s="1">
        <f t="shared" si="3"/>
        <v>0</v>
      </c>
      <c r="L25" s="19" t="s">
        <v>30</v>
      </c>
      <c r="M25" s="3">
        <v>35</v>
      </c>
      <c r="N25" s="3"/>
      <c r="O25" s="3"/>
      <c r="P25" s="3"/>
      <c r="Q25" s="15">
        <f t="shared" si="4"/>
        <v>0</v>
      </c>
      <c r="R25" s="16">
        <f t="shared" si="5"/>
        <v>0</v>
      </c>
      <c r="S25" s="16">
        <f t="shared" si="6"/>
        <v>0</v>
      </c>
      <c r="T25" s="14">
        <f t="shared" si="7"/>
        <v>0</v>
      </c>
      <c r="U25" s="1"/>
    </row>
    <row r="26" spans="1:21" x14ac:dyDescent="0.25">
      <c r="A26" s="3" t="s">
        <v>41</v>
      </c>
      <c r="B26" s="19" t="s">
        <v>10</v>
      </c>
      <c r="C26" s="3">
        <v>57</v>
      </c>
      <c r="D26" s="3"/>
      <c r="E26" s="3"/>
      <c r="F26" s="3"/>
      <c r="G26" s="22">
        <f t="shared" si="0"/>
        <v>0</v>
      </c>
      <c r="H26" s="22">
        <f t="shared" si="1"/>
        <v>0</v>
      </c>
      <c r="I26" s="22">
        <f t="shared" si="2"/>
        <v>0</v>
      </c>
      <c r="J26" s="1">
        <f t="shared" si="3"/>
        <v>0</v>
      </c>
      <c r="L26" s="19" t="s">
        <v>10</v>
      </c>
      <c r="M26" s="3">
        <v>57</v>
      </c>
      <c r="N26" s="3"/>
      <c r="O26" s="3"/>
      <c r="P26" s="3"/>
      <c r="Q26" s="15">
        <f t="shared" si="4"/>
        <v>0</v>
      </c>
      <c r="R26" s="16">
        <f t="shared" si="5"/>
        <v>0</v>
      </c>
      <c r="S26" s="16">
        <f t="shared" si="6"/>
        <v>0</v>
      </c>
      <c r="T26" s="14">
        <f t="shared" si="7"/>
        <v>0</v>
      </c>
      <c r="U26" s="1"/>
    </row>
    <row r="27" spans="1:21" x14ac:dyDescent="0.25">
      <c r="A27" s="3" t="s">
        <v>41</v>
      </c>
      <c r="B27" s="19" t="s">
        <v>11</v>
      </c>
      <c r="C27" s="3">
        <v>38</v>
      </c>
      <c r="D27" s="3"/>
      <c r="E27" s="3"/>
      <c r="F27" s="3"/>
      <c r="G27" s="25">
        <f t="shared" si="0"/>
        <v>0</v>
      </c>
      <c r="H27" s="22">
        <f t="shared" si="1"/>
        <v>0</v>
      </c>
      <c r="I27" s="22">
        <f t="shared" si="2"/>
        <v>0</v>
      </c>
      <c r="J27" s="1">
        <f t="shared" si="3"/>
        <v>0</v>
      </c>
      <c r="L27" s="19" t="s">
        <v>11</v>
      </c>
      <c r="M27" s="3">
        <v>38</v>
      </c>
      <c r="N27" s="3"/>
      <c r="O27" s="3"/>
      <c r="P27" s="3"/>
      <c r="Q27" s="15">
        <f t="shared" si="4"/>
        <v>0</v>
      </c>
      <c r="R27" s="16">
        <f t="shared" si="5"/>
        <v>0</v>
      </c>
      <c r="S27" s="16">
        <f t="shared" si="6"/>
        <v>0</v>
      </c>
      <c r="T27" s="14">
        <f t="shared" si="7"/>
        <v>0</v>
      </c>
      <c r="U27" s="1"/>
    </row>
    <row r="28" spans="1:21" x14ac:dyDescent="0.25">
      <c r="A28" s="3" t="s">
        <v>41</v>
      </c>
      <c r="B28" s="19" t="s">
        <v>12</v>
      </c>
      <c r="C28" s="3">
        <v>96</v>
      </c>
      <c r="D28" s="3"/>
      <c r="E28" s="3"/>
      <c r="F28" s="3"/>
      <c r="G28" s="22">
        <f t="shared" si="0"/>
        <v>0</v>
      </c>
      <c r="H28" s="22">
        <f t="shared" si="1"/>
        <v>0</v>
      </c>
      <c r="I28" s="22">
        <f t="shared" si="2"/>
        <v>0</v>
      </c>
      <c r="J28" s="1">
        <f t="shared" si="3"/>
        <v>0</v>
      </c>
      <c r="L28" s="19" t="s">
        <v>12</v>
      </c>
      <c r="M28" s="3">
        <v>96</v>
      </c>
      <c r="N28" s="3"/>
      <c r="O28" s="3"/>
      <c r="P28" s="3"/>
      <c r="Q28" s="15">
        <f t="shared" si="4"/>
        <v>0</v>
      </c>
      <c r="R28" s="16">
        <f t="shared" si="5"/>
        <v>0</v>
      </c>
      <c r="S28" s="16">
        <f t="shared" si="6"/>
        <v>0</v>
      </c>
      <c r="T28" s="14">
        <f t="shared" si="7"/>
        <v>0</v>
      </c>
      <c r="U28" s="1"/>
    </row>
    <row r="29" spans="1:21" x14ac:dyDescent="0.25">
      <c r="A29" s="3" t="s">
        <v>40</v>
      </c>
      <c r="B29" s="19" t="s">
        <v>13</v>
      </c>
      <c r="C29" s="3">
        <v>41</v>
      </c>
      <c r="D29" s="3"/>
      <c r="E29" s="3"/>
      <c r="F29" s="3"/>
      <c r="G29" s="25">
        <f t="shared" si="0"/>
        <v>0</v>
      </c>
      <c r="H29" s="22">
        <f t="shared" si="1"/>
        <v>0</v>
      </c>
      <c r="I29" s="22">
        <f t="shared" si="2"/>
        <v>0</v>
      </c>
      <c r="J29" s="1">
        <f t="shared" si="3"/>
        <v>0</v>
      </c>
      <c r="L29" s="19" t="s">
        <v>13</v>
      </c>
      <c r="M29" s="3">
        <v>41</v>
      </c>
      <c r="N29" s="3"/>
      <c r="O29" s="3"/>
      <c r="P29" s="3"/>
      <c r="Q29" s="15">
        <f t="shared" si="4"/>
        <v>0</v>
      </c>
      <c r="R29" s="16">
        <f t="shared" si="5"/>
        <v>0</v>
      </c>
      <c r="S29" s="16">
        <f t="shared" si="6"/>
        <v>0</v>
      </c>
      <c r="T29" s="14">
        <f t="shared" si="7"/>
        <v>0</v>
      </c>
      <c r="U29" s="1"/>
    </row>
    <row r="30" spans="1:21" x14ac:dyDescent="0.25">
      <c r="A30" s="3" t="s">
        <v>40</v>
      </c>
      <c r="B30" s="19" t="s">
        <v>37</v>
      </c>
      <c r="C30" s="3">
        <v>61</v>
      </c>
      <c r="D30" s="3"/>
      <c r="E30" s="3"/>
      <c r="F30" s="3"/>
      <c r="G30" s="25">
        <f t="shared" si="0"/>
        <v>0</v>
      </c>
      <c r="H30" s="22">
        <f t="shared" si="1"/>
        <v>0</v>
      </c>
      <c r="I30" s="22">
        <f t="shared" si="2"/>
        <v>0</v>
      </c>
      <c r="J30" s="1">
        <f t="shared" si="3"/>
        <v>0</v>
      </c>
      <c r="L30" s="19" t="s">
        <v>37</v>
      </c>
      <c r="M30" s="3">
        <v>61</v>
      </c>
      <c r="N30" s="3"/>
      <c r="O30" s="3"/>
      <c r="P30" s="3"/>
      <c r="Q30" s="15">
        <f t="shared" si="4"/>
        <v>0</v>
      </c>
      <c r="R30" s="16">
        <f t="shared" si="5"/>
        <v>0</v>
      </c>
      <c r="S30" s="16">
        <f t="shared" si="6"/>
        <v>0</v>
      </c>
      <c r="T30" s="14">
        <f t="shared" si="7"/>
        <v>0</v>
      </c>
      <c r="U30" s="1"/>
    </row>
    <row r="31" spans="1:21" x14ac:dyDescent="0.25">
      <c r="A31" s="3" t="s">
        <v>42</v>
      </c>
      <c r="B31" s="19" t="s">
        <v>14</v>
      </c>
      <c r="C31" s="3">
        <v>118</v>
      </c>
      <c r="D31" s="3"/>
      <c r="E31" s="3"/>
      <c r="F31" s="3"/>
      <c r="G31" s="25">
        <f t="shared" si="0"/>
        <v>0</v>
      </c>
      <c r="H31" s="22">
        <f t="shared" si="1"/>
        <v>0</v>
      </c>
      <c r="I31" s="22">
        <f t="shared" si="2"/>
        <v>0</v>
      </c>
      <c r="J31" s="1">
        <f t="shared" si="3"/>
        <v>0</v>
      </c>
      <c r="L31" s="19" t="s">
        <v>14</v>
      </c>
      <c r="M31" s="3">
        <v>118</v>
      </c>
      <c r="N31" s="3"/>
      <c r="O31" s="3"/>
      <c r="P31" s="3"/>
      <c r="Q31" s="15">
        <f t="shared" si="4"/>
        <v>0</v>
      </c>
      <c r="R31" s="16">
        <f t="shared" si="5"/>
        <v>0</v>
      </c>
      <c r="S31" s="16">
        <f t="shared" si="6"/>
        <v>0</v>
      </c>
      <c r="T31" s="14">
        <f t="shared" si="7"/>
        <v>0</v>
      </c>
      <c r="U31" s="1"/>
    </row>
    <row r="32" spans="1:21" x14ac:dyDescent="0.25">
      <c r="A32" s="3" t="s">
        <v>43</v>
      </c>
      <c r="B32" s="19" t="s">
        <v>21</v>
      </c>
      <c r="C32" s="3">
        <v>46</v>
      </c>
      <c r="D32" s="3"/>
      <c r="E32" s="3"/>
      <c r="F32" s="3"/>
      <c r="G32" s="25">
        <f t="shared" si="0"/>
        <v>0</v>
      </c>
      <c r="H32" s="22">
        <f t="shared" si="1"/>
        <v>0</v>
      </c>
      <c r="I32" s="22">
        <f t="shared" si="2"/>
        <v>0</v>
      </c>
      <c r="J32" s="1">
        <f t="shared" si="3"/>
        <v>0</v>
      </c>
      <c r="L32" s="19" t="s">
        <v>21</v>
      </c>
      <c r="M32" s="3">
        <v>46</v>
      </c>
      <c r="N32" s="3"/>
      <c r="O32" s="3"/>
      <c r="P32" s="3"/>
      <c r="Q32" s="15">
        <f t="shared" si="4"/>
        <v>0</v>
      </c>
      <c r="R32" s="16">
        <f t="shared" si="5"/>
        <v>0</v>
      </c>
      <c r="S32" s="16">
        <f t="shared" si="6"/>
        <v>0</v>
      </c>
      <c r="T32" s="14">
        <f t="shared" si="7"/>
        <v>0</v>
      </c>
      <c r="U32" s="1"/>
    </row>
    <row r="33" spans="1:21" x14ac:dyDescent="0.25">
      <c r="A33" s="3" t="s">
        <v>41</v>
      </c>
      <c r="B33" s="19" t="s">
        <v>15</v>
      </c>
      <c r="C33" s="3">
        <v>105</v>
      </c>
      <c r="D33" s="3"/>
      <c r="E33" s="3"/>
      <c r="F33" s="3"/>
      <c r="G33" s="22">
        <f t="shared" si="0"/>
        <v>0</v>
      </c>
      <c r="H33" s="22">
        <f t="shared" si="1"/>
        <v>0</v>
      </c>
      <c r="I33" s="22">
        <f t="shared" si="2"/>
        <v>0</v>
      </c>
      <c r="J33" s="1">
        <f t="shared" si="3"/>
        <v>0</v>
      </c>
      <c r="L33" s="19" t="s">
        <v>15</v>
      </c>
      <c r="M33" s="3">
        <v>105</v>
      </c>
      <c r="N33" s="3"/>
      <c r="O33" s="3"/>
      <c r="P33" s="3"/>
      <c r="Q33" s="15">
        <f t="shared" si="4"/>
        <v>0</v>
      </c>
      <c r="R33" s="16">
        <f t="shared" si="5"/>
        <v>0</v>
      </c>
      <c r="S33" s="16">
        <f t="shared" si="6"/>
        <v>0</v>
      </c>
      <c r="T33" s="14">
        <f t="shared" si="7"/>
        <v>0</v>
      </c>
      <c r="U33" s="1"/>
    </row>
    <row r="34" spans="1:21" x14ac:dyDescent="0.25">
      <c r="A34" s="3" t="s">
        <v>42</v>
      </c>
      <c r="B34" s="19" t="s">
        <v>38</v>
      </c>
      <c r="C34" s="3">
        <v>47</v>
      </c>
      <c r="D34" s="3"/>
      <c r="E34" s="3"/>
      <c r="F34" s="3"/>
      <c r="G34" s="22">
        <f t="shared" si="0"/>
        <v>0</v>
      </c>
      <c r="H34" s="22">
        <f t="shared" si="1"/>
        <v>0</v>
      </c>
      <c r="I34" s="22">
        <f t="shared" si="2"/>
        <v>0</v>
      </c>
      <c r="J34" s="1">
        <f t="shared" si="3"/>
        <v>0</v>
      </c>
      <c r="L34" s="19" t="s">
        <v>38</v>
      </c>
      <c r="M34" s="3">
        <v>47</v>
      </c>
      <c r="N34" s="3"/>
      <c r="O34" s="3"/>
      <c r="P34" s="3"/>
      <c r="Q34" s="17">
        <f t="shared" si="4"/>
        <v>0</v>
      </c>
      <c r="R34" s="18">
        <f t="shared" si="5"/>
        <v>0</v>
      </c>
      <c r="S34" s="18">
        <f t="shared" si="6"/>
        <v>0</v>
      </c>
      <c r="T34" s="14">
        <f t="shared" si="7"/>
        <v>0</v>
      </c>
      <c r="U34" s="1"/>
    </row>
    <row r="35" spans="1:21" x14ac:dyDescent="0.25">
      <c r="Q35" s="11"/>
      <c r="R35" s="11"/>
    </row>
    <row r="36" spans="1:21" ht="18.75" x14ac:dyDescent="0.3">
      <c r="B36" s="30" t="s">
        <v>27</v>
      </c>
      <c r="C36" s="31"/>
      <c r="D36" s="32"/>
      <c r="E36" s="6"/>
      <c r="F36" s="6"/>
      <c r="G36" s="7" t="str" cm="1">
        <f t="array" aca="1" ref="G36" ca="1">IFERROR(IF(G38&lt;20,SUMPRODUCT(LARGE(G5:G34,ROW(INDIRECT("1:"&amp;G38)))),(SUMPRODUCT(LARGE(G5:G34,ROW(INDIRECT("1:20")))))),"©Lars Holte")</f>
        <v>©Lars Holte</v>
      </c>
      <c r="H36" s="7" t="str" cm="1">
        <f t="array" aca="1" ref="H36" ca="1">IFERROR(IF(H38&lt;20,SUMPRODUCT(LARGE(H5:H34,ROW(INDIRECT("1:"&amp;H38)))),(SUMPRODUCT(LARGE(H5:H34,ROW(INDIRECT("1:20")))))),"©Lars Holte")</f>
        <v>©Lars Holte</v>
      </c>
      <c r="I36" s="7" t="str" cm="1">
        <f t="array" aca="1" ref="I36" ca="1">IFERROR(IF(I38&lt;20,SUMPRODUCT(LARGE(I5:I34,ROW(INDIRECT("1:"&amp;I38)))),(SUMPRODUCT(LARGE(I5:I34,ROW(INDIRECT("1:20")))))),"©Lars Holte")</f>
        <v>©Lars Holte</v>
      </c>
      <c r="J36" s="7" t="str" cm="1">
        <f t="array" aca="1" ref="J36" ca="1">IFERROR(IF(J38&lt;20,SUMPRODUCT(LARGE(J5:J34,ROW(INDIRECT("1:"&amp;J38)))),(SUMPRODUCT(LARGE(J5:J34,ROW(INDIRECT("1:20")))))),"©Lars Holte")</f>
        <v>©Lars Holte</v>
      </c>
      <c r="K36" s="9"/>
      <c r="L36" s="30" t="s">
        <v>27</v>
      </c>
      <c r="M36" s="31"/>
      <c r="N36" s="32"/>
      <c r="O36" s="6"/>
      <c r="P36" s="6"/>
      <c r="Q36" s="7" t="str" cm="1">
        <f t="array" aca="1" ref="Q36" ca="1">IFERROR(IF(Q38&lt;20,SUMPRODUCT(LARGE(Q5:Q34,ROW(INDIRECT("1:"&amp;Q38)))),(SUMPRODUCT(LARGE(Q5:Q34,ROW(INDIRECT("1:20")))))),"©Lars Holte")</f>
        <v>©Lars Holte</v>
      </c>
      <c r="R36" s="7" t="str" cm="1">
        <f t="array" aca="1" ref="R36" ca="1">IFERROR(IF(R38&lt;20,SUMPRODUCT(LARGE(R5:R34,ROW(INDIRECT("1:"&amp;R38)))),(SUMPRODUCT(LARGE(R5:R34,ROW(INDIRECT("1:20")))))),"©Lars Holte")</f>
        <v>©Lars Holte</v>
      </c>
      <c r="S36" s="7" t="str" cm="1">
        <f t="array" aca="1" ref="S36" ca="1">IFERROR(IF(S38&lt;20,SUMPRODUCT(LARGE(S5:S34,ROW(INDIRECT("1:"&amp;S38)))),(SUMPRODUCT(LARGE(S5:S34,ROW(INDIRECT("1:20")))))),"©Lars Holte")</f>
        <v>©Lars Holte</v>
      </c>
      <c r="T36" s="7" t="str" cm="1">
        <f t="array" aca="1" ref="T36" ca="1">IFERROR(IF(T38&lt;20,SUMPRODUCT(LARGE(T5:T34,ROW(INDIRECT("1:"&amp;T38)))),(SUMPRODUCT(LARGE(T5:T34,ROW(INDIRECT("1:20")))))),"©Lars Holte")</f>
        <v>©Lars Holte</v>
      </c>
    </row>
    <row r="37" spans="1:21" ht="18.75" x14ac:dyDescent="0.3">
      <c r="B37" s="30" t="s">
        <v>28</v>
      </c>
      <c r="C37" s="31"/>
      <c r="D37" s="32"/>
      <c r="E37" s="6"/>
      <c r="F37" s="6"/>
      <c r="G37" s="7" t="str">
        <f ca="1">IFERROR(G36/(IF(G38&lt;20,(COUNT(D5:D34)),20)),"©Lars Holte")</f>
        <v>©Lars Holte</v>
      </c>
      <c r="H37" s="7" t="str">
        <f ca="1">IFERROR(H36/(IF(H38&lt;20,(COUNT(E5:E34)),20)),"©Lars Holte")</f>
        <v>©Lars Holte</v>
      </c>
      <c r="I37" s="7" t="str">
        <f ca="1">IFERROR(I36/(IF(I38&lt;20,(COUNT(F5:F34)),20)),"©Lars Holte")</f>
        <v>©Lars Holte</v>
      </c>
      <c r="J37" s="7" t="str">
        <f ca="1">IFERROR(J36/(IF(J38&lt;20,(COUNTIF(J5:J34,"&gt;0")),20)),"©Lars Holte")</f>
        <v>©Lars Holte</v>
      </c>
      <c r="K37" s="10"/>
      <c r="L37" s="30" t="s">
        <v>28</v>
      </c>
      <c r="M37" s="31"/>
      <c r="N37" s="32"/>
      <c r="O37" s="6"/>
      <c r="P37" s="6"/>
      <c r="Q37" s="7" t="str">
        <f ca="1">IFERROR(Q36/(IF(Q38&lt;20,(COUNT(N5:N34)),20)),"©Lars Holte")</f>
        <v>©Lars Holte</v>
      </c>
      <c r="R37" s="7" t="str">
        <f ca="1">IFERROR(R36/(IF(R38&lt;20,(COUNT(O5:O34)),20)),"©Lars Holte")</f>
        <v>©Lars Holte</v>
      </c>
      <c r="S37" s="7" t="str">
        <f ca="1">IFERROR(S36/(IF(S38&lt;20,(COUNT(P5:P34)),20)),"©Lars Holte")</f>
        <v>©Lars Holte</v>
      </c>
      <c r="T37" s="7" t="str">
        <f ca="1">IFERROR(T36/(IF(T38&lt;20,(COUNTIF(T5:T34,"&gt;0")),20)),"©Lars Holte")</f>
        <v>©Lars Holte</v>
      </c>
    </row>
    <row r="38" spans="1:21" ht="18.75" x14ac:dyDescent="0.3">
      <c r="B38" s="30" t="s">
        <v>18</v>
      </c>
      <c r="C38" s="31"/>
      <c r="D38" s="32"/>
      <c r="E38" s="6"/>
      <c r="F38" s="6"/>
      <c r="G38" s="8">
        <f>(COUNT(D5:D34))</f>
        <v>0</v>
      </c>
      <c r="H38" s="8">
        <f>(COUNT(E5:E34))</f>
        <v>0</v>
      </c>
      <c r="I38" s="8">
        <f>(COUNT(F5:F34))</f>
        <v>0</v>
      </c>
      <c r="J38" s="6">
        <f>IF(COUNTIF(J5:J34,"&gt;0")&gt;20,20,COUNTIF(J5:J34,"&gt;0"))</f>
        <v>0</v>
      </c>
      <c r="K38" s="10"/>
      <c r="L38" s="30" t="s">
        <v>18</v>
      </c>
      <c r="M38" s="31"/>
      <c r="N38" s="32"/>
      <c r="O38" s="6"/>
      <c r="P38" s="6"/>
      <c r="Q38" s="8">
        <f>(COUNT(N5:N34))</f>
        <v>0</v>
      </c>
      <c r="R38" s="8">
        <f>(COUNT(O5:O34))</f>
        <v>0</v>
      </c>
      <c r="S38" s="8">
        <f>(COUNT(P5:P34))</f>
        <v>0</v>
      </c>
      <c r="T38" s="6">
        <f>COUNTIF(T5:T34,"&gt;0")</f>
        <v>0</v>
      </c>
    </row>
    <row r="39" spans="1:21" ht="15.75" x14ac:dyDescent="0.25">
      <c r="B39" s="29" t="s">
        <v>44</v>
      </c>
      <c r="C39" s="29"/>
      <c r="D39" s="29"/>
      <c r="E39" s="4"/>
      <c r="F39" s="4"/>
      <c r="G39" s="5">
        <f>IF((VLOOKUP("Horngjel",$B$5:$J$34,6,FALSE))&lt;&gt;"",(VLOOKUP("Horngjel",$B$5:$J$34,6,FALSE)),0)+IF((VLOOKUP("Hvitting",$B$5:$J$34,6,FALSE))&lt;&gt;"",(VLOOKUP("Hvitting",$B$5:$J$34,6,FALSE)),0)+IF((VLOOKUP("Hestemakrell",$B$5:$J$34,6,FALSE))&lt;&gt;"",(VLOOKUP("Hestemakrell",$B$5:$J$34,6,FALSE)),0)+IF((VLOOKUP("Makrell",$B$5:$J$34,6,FALSE))&lt;&gt;"",(VLOOKUP("Makrell",$B$5:$J$34,6,FALSE)),0)+IF((VLOOKUP("Pigghå",$B$5:$J$34,6,FALSE))&lt;&gt;"",(VLOOKUP("Pigghå",$B$5:$J$34,6,FALSE)),0)+IF((VLOOKUP("Svarthå",$B$5:$J$34,6,FALSE))&lt;&gt;"",(VLOOKUP("Svarthå",$B$5:$J$34,6,FALSE)),0)</f>
        <v>0</v>
      </c>
      <c r="H39" s="5">
        <f>IF((VLOOKUP("Horngjel",$B$5:$J$34,7,FALSE))&lt;&gt;"",(VLOOKUP("Horngjel",$B$5:$J$34,7,FALSE)),0)+IF((VLOOKUP("Hvitting",$B$5:$J$34,7,FALSE))&lt;&gt;"",(VLOOKUP("Hvitting",$B$5:$J$34,7,FALSE)),0)+IF((VLOOKUP("Hestemakrell",$B$5:$J$34,7,FALSE))&lt;&gt;"",(VLOOKUP("Hestemakrell",$B$5:$J$34,7,FALSE)),0)+IF((VLOOKUP("Makrell",$B$5:$J$34,7,FALSE))&lt;&gt;"",(VLOOKUP("Makrell",$B$5:$J$34,7,FALSE)),0)+IF((VLOOKUP("Pigghå",$B$5:$J$34,7,FALSE))&lt;&gt;"",(VLOOKUP("Pigghå",$B$5:$J$34,7,FALSE)),0)+IF((VLOOKUP("Svarthå",$B$5:$J$34,7,FALSE))&lt;&gt;"",(VLOOKUP("Svarthå",$B$5:$J$34,7,FALSE)),0)</f>
        <v>0</v>
      </c>
      <c r="I39" s="5">
        <f>IF((VLOOKUP("Horngjel",$B$5:$J$34,8,FALSE))&lt;&gt;"",(VLOOKUP("Horngjel",$B$5:$J$34,8,FALSE)),0)+IF((VLOOKUP("Hvitting",$B$5:$J$34,8,FALSE))&lt;&gt;"",(VLOOKUP("Hvitting",$B$5:$J$34,8,FALSE)),0)+IF((VLOOKUP("Hestemakrell",$B$5:$J$34,8,FALSE))&lt;&gt;"",(VLOOKUP("Hestemakrell",$B$5:$J$34,8,FALSE)),0)+IF((VLOOKUP("Makrell",$B$5:$J$34,8,FALSE))&lt;&gt;"",(VLOOKUP("Makrell",$B$5:$J$34,8,FALSE)),0)+IF((VLOOKUP("Pigghå",$B$5:$J$34,8,FALSE))&lt;&gt;"",(VLOOKUP("Pigghå",$B$5:$J$34,8,FALSE)),0)+IF((VLOOKUP("Svarthå",$B$5:$J$34,8,FALSE))&lt;&gt;"",(VLOOKUP("Svarthå",$B$5:$J$34,8,FALSE)),0)</f>
        <v>0</v>
      </c>
      <c r="L39" s="29" t="s">
        <v>44</v>
      </c>
      <c r="M39" s="29"/>
      <c r="N39" s="29"/>
      <c r="O39" s="4"/>
      <c r="P39" s="4"/>
      <c r="Q39" s="5">
        <f>IF((VLOOKUP("Horngjel",$L$5:$T$34,6,FALSE))&lt;&gt;"",(VLOOKUP("Horngjel",$L$5:$T$34,6,FALSE)),0)+IF((VLOOKUP("Hvitting",$L$5:$T$34,6,FALSE))&lt;&gt;"",(VLOOKUP("Hvitting",$L$5:$T$34,6,FALSE)),0)+IF((VLOOKUP("Hestemakrell",$L$5:$T$34,6,FALSE))&lt;&gt;"",(VLOOKUP("Hestemakrell",$L$5:$T$34,6,FALSE)),0)+IF((VLOOKUP("Makrell",$L$5:$T$34,6,FALSE))&lt;&gt;"",(VLOOKUP("Makrell",$L$5:$T$34,6,FALSE)),0)+IF((VLOOKUP("Pigghå",$L$5:$T$34,6,FALSE))&lt;&gt;"",(VLOOKUP("Pigghå",$L$5:$T$34,6,FALSE)),0)+IF((VLOOKUP("Svarthå",$L$5:$T$34,6,FALSE))&lt;&gt;"",(VLOOKUP("Svarthå",$L$5:$T$34,6,FALSE)),0)</f>
        <v>0</v>
      </c>
      <c r="R39" s="5">
        <f>IF((VLOOKUP("Horngjel",$L$5:$T$34,7,FALSE))&lt;&gt;"",(VLOOKUP("Horngjel",$L$5:$T$34,7,FALSE)),0)+IF((VLOOKUP("Hvitting",$L$5:$T$34,7,FALSE))&lt;&gt;"",(VLOOKUP("Hvitting",$L$5:$T$34,7,FALSE)),0)+IF((VLOOKUP("Hestemakrell",$L$5:$T$34,7,FALSE))&lt;&gt;"",(VLOOKUP("Hestemakrell",$L$5:$T$34,7,FALSE)),0)+IF((VLOOKUP("Makrell",$L$5:$T$34,7,FALSE))&lt;&gt;"",(VLOOKUP("Makrell",$L$5:$T$34,7,FALSE)),0)+IF((VLOOKUP("Pigghå",$L$5:$T$34,7,FALSE))&lt;&gt;"",(VLOOKUP("Pigghå",$L$5:$T$34,7,FALSE)),0)+IF((VLOOKUP("Svarthå",$L$5:$T$34,7,FALSE))&lt;&gt;"",(VLOOKUP("Svarthå",$L$5:$T$34,7,FALSE)),0)</f>
        <v>0</v>
      </c>
      <c r="S39" s="5">
        <f>IF((VLOOKUP("Horngjel",$L$5:$T$34,8,FALSE))&lt;&gt;"",(VLOOKUP("Horngjel",$L$5:$T$34,8,FALSE)),0)+IF((VLOOKUP("Hvitting",$L$5:$T$34,8,FALSE))&lt;&gt;"",(VLOOKUP("Hvitting",$L$5:$T$34,8,FALSE)),0)+IF((VLOOKUP("Hestemakrell",$L$5:$T$34,8,FALSE))&lt;&gt;"",(VLOOKUP("Hestemakrell",$L$5:$T$34,8,FALSE)),0)+IF((VLOOKUP("Makrell",$L$5:$T$34,8,FALSE))&lt;&gt;"",(VLOOKUP("Makrell",$L$5:$T$34,8,FALSE)),0)+IF((VLOOKUP("Pigghå",$L$5:$T$34,8,FALSE))&lt;&gt;"",(VLOOKUP("Pigghå",$L$5:$T$34,8,FALSE)),0)+IF((VLOOKUP("Svarthå",$L$5:$T$34,8,FALSE))&lt;&gt;"",(VLOOKUP("Svarthå",$L$5:$T$34,8,FALSE)),0)</f>
        <v>0</v>
      </c>
    </row>
    <row r="40" spans="1:21" ht="15.75" x14ac:dyDescent="0.25">
      <c r="B40" s="29" t="s">
        <v>45</v>
      </c>
      <c r="C40" s="29"/>
      <c r="D40" s="29"/>
      <c r="E40" s="4"/>
      <c r="F40" s="4"/>
      <c r="G40" s="5">
        <f>IF((VLOOKUP("Berggylte",$B$5:$J$34,6,FALSE))&lt;&gt;"",(VLOOKUP("Berggylte",$B$5:$J$34,6,FALSE)),0)+IF((VLOOKUP("Brungylt",$B$5:$J$34,6,FALSE))&lt;&gt;"",(VLOOKUP("Brungylt",$B$5:$J$34,6,FALSE)),0)+IF((VLOOKUP("Blåstål",$B$5:$J$34,6,FALSE))&lt;&gt;"",(VLOOKUP("Blåstål",$B$5:$J$34,6,FALSE)),0)+IF((VLOOKUP("Fjesing",$B$5:$J$34,6,FALSE))&lt;&gt;"",(VLOOKUP("Fjesing",$B$5:$J$34,6,FALSE)),0)+IF((VLOOKUP("Lomre",$B$5:$J$34,6,FALSE))&lt;&gt;"",(VLOOKUP("Lomre",$B$5:$J$34,6,FALSE)),0)+IF((VLOOKUP("Rødknurr",$B$5:$J$34,6,FALSE))&lt;&gt;"",(VLOOKUP("Rødknurr",$B$5:$J$34,6,FALSE)),0)</f>
        <v>0</v>
      </c>
      <c r="H40" s="5">
        <f>IF((VLOOKUP("Berggylte",$B$5:$J$34,7,FALSE))&lt;&gt;"",(VLOOKUP("Berggylte",$B$5:$J$34,7,FALSE)),0)+IF((VLOOKUP("Brungylt",$B$5:$J$34,7,FALSE))&lt;&gt;"",(VLOOKUP("Brungylt",$B$5:$J$34,7,FALSE)),0)+IF((VLOOKUP("Blåstål",$B$5:$J$34,7,FALSE))&lt;&gt;"",(VLOOKUP("Blåstål",$B$5:$J$34,7,FALSE)),0)+IF((VLOOKUP("Fjesing",$B$5:$J$34,7,FALSE))&lt;&gt;"",(VLOOKUP("Fjesing",$B$5:$J$34,7,FALSE)),0)+IF((VLOOKUP("Lomre",$B$5:$J$34,7,FALSE))&lt;&gt;"",(VLOOKUP("Lomre",$B$5:$J$34,7,FALSE)),0)+IF((VLOOKUP("Rødknurr",$B$5:$J$34,7,FALSE))&lt;&gt;"",(VLOOKUP("Rødknurr",$B$5:$J$34,7,FALSE)),0)</f>
        <v>0</v>
      </c>
      <c r="I40" s="5">
        <f>IF((VLOOKUP("Berggylte",$B$5:$J$34,8,FALSE))&lt;&gt;"",(VLOOKUP("Berggylte",$B$5:$J$34,8,FALSE)),0)+IF((VLOOKUP("Brungylt",$B$5:$J$34,8,FALSE))&lt;&gt;"",(VLOOKUP("Brungylt",$B$5:$J$34,8,FALSE)),0)+IF((VLOOKUP("Blåstål",$B$5:$J$34,8,FALSE))&lt;&gt;"",(VLOOKUP("Blåstål",$B$5:$J$34,8,FALSE)),0)+IF((VLOOKUP("Fjesing",$B$5:$J$34,8,FALSE))&lt;&gt;"",(VLOOKUP("Fjesing",$B$5:$J$34,8,FALSE)),0)+IF((VLOOKUP("Lomre",$B$5:$J$34,8,FALSE))&lt;&gt;"",(VLOOKUP("Lomre",$B$5:$J$34,8,FALSE)),0)+IF((VLOOKUP("Rødknurr",$B$5:$J$34,8,FALSE))&lt;&gt;"",(VLOOKUP("Rødknurr",$B$5:$J$34,8,FALSE)),0)</f>
        <v>0</v>
      </c>
      <c r="L40" s="29" t="s">
        <v>45</v>
      </c>
      <c r="M40" s="29"/>
      <c r="N40" s="29"/>
      <c r="O40" s="4"/>
      <c r="P40" s="4"/>
      <c r="Q40" s="5">
        <f>IF((VLOOKUP("Berggylte",$L$5:$T$34,6,FALSE))&lt;&gt;"",(VLOOKUP("Berggylte",$L$5:$T$34,6,FALSE)),0)+IF((VLOOKUP("Brungylt",$L$5:$T$34,6,FALSE))&lt;&gt;"",(VLOOKUP("Brungylt",$L$5:$T$34,6,FALSE)),0)+IF((VLOOKUP("Blåstål",$L$5:$T$34,6,FALSE))&lt;&gt;"",(VLOOKUP("Blåstål",$L$5:$T$34,6,FALSE)),0)+IF((VLOOKUP("Fjesing",$L$5:$T$34,6,FALSE))&lt;&gt;"",(VLOOKUP("Fjesing",$L$5:$T$34,6,FALSE)),0)+IF((VLOOKUP("Lomre",$L$5:$T$34,6,FALSE))&lt;&gt;"",(VLOOKUP("Lomre",$L$5:$T$34,6,FALSE)),0)+IF((VLOOKUP("Rødknurr",$L$5:$T$34,6,FALSE))&lt;&gt;"",(VLOOKUP("Rødknurr",$L$5:$T$34,6,FALSE)),0)</f>
        <v>0</v>
      </c>
      <c r="R40" s="5">
        <f>IF((VLOOKUP("Berggylte",$L$5:$T$34,7,FALSE))&lt;&gt;"",(VLOOKUP("Berggylte",$L$5:$T$34,7,FALSE)),0)+IF((VLOOKUP("Brungylt",$L$5:$T$34,7,FALSE))&lt;&gt;"",(VLOOKUP("Brungylt",$L$5:$T$34,7,FALSE)),0)+IF((VLOOKUP("Blåstål",$L$5:$T$34,7,FALSE))&lt;&gt;"",(VLOOKUP("Blåstål",$L$5:$T$34,7,FALSE)),0)+IF((VLOOKUP("Fjesing",$L$5:$T$34,7,FALSE))&lt;&gt;"",(VLOOKUP("Fjesing",$L$5:$T$34,7,FALSE)),0)+IF((VLOOKUP("Lomre",$L$5:$T$34,7,FALSE))&lt;&gt;"",(VLOOKUP("Lomre",$L$5:$T$34,7,FALSE)),0)+IF((VLOOKUP("Rødknurr",$L$5:$T$34,7,FALSE))&lt;&gt;"",(VLOOKUP("Rødknurr",$L$5:$T$34,7,FALSE)),0)</f>
        <v>0</v>
      </c>
      <c r="S40" s="5">
        <f>IF((VLOOKUP("Berggylte",$L$5:$T$34,8,FALSE))&lt;&gt;"",(VLOOKUP("Berggylte",$L$5:$T$34,8,FALSE)),0)+IF((VLOOKUP("Brungylt",$L$5:$T$34,8,FALSE))&lt;&gt;"",(VLOOKUP("Brungylt",$L$5:$T$34,8,FALSE)),0)+IF((VLOOKUP("Blåstål",$L$5:$T$34,8,FALSE))&lt;&gt;"",(VLOOKUP("Blåstål",$L$5:$T$34,8,FALSE)),0)+IF((VLOOKUP("Fjesing",$L$5:$T$34,8,FALSE))&lt;&gt;"",(VLOOKUP("Fjesing",$L$5:$T$34,8,FALSE)),0)+IF((VLOOKUP("Lomre",$L$5:$T$34,8,FALSE))&lt;&gt;"",(VLOOKUP("Lomre",$L$5:$T$34,8,FALSE)),0)+IF((VLOOKUP("Rødknurr",$L$5:$T$34,8,FALSE))&lt;&gt;"",(VLOOKUP("Rødknurr",$L$5:$T$34,8,FALSE)),0)</f>
        <v>0</v>
      </c>
    </row>
    <row r="41" spans="1:21" ht="15.75" x14ac:dyDescent="0.25">
      <c r="B41" s="29" t="s">
        <v>46</v>
      </c>
      <c r="C41" s="29"/>
      <c r="D41" s="29"/>
      <c r="E41" s="4"/>
      <c r="F41" s="4"/>
      <c r="G41" s="5">
        <f>IF((VLOOKUP("Brosme",$B$5:$J$34,6,FALSE))&lt;&gt;"",(VLOOKUP("Brosme",$B$5:$J$34,6,FALSE)),0)+IF((VLOOKUP("Hvitskate",$B$5:$J$34,6,FALSE))&lt;&gt;"",(VLOOKUP("Hvitskate",$B$5:$J$34,6,FALSE)),0)+IF((VLOOKUP("Blåkjeft",$B$5:$J$34,6,FALSE))&lt;&gt;"",(VLOOKUP("Blåkjeft",$B$5:$J$34,6,FALSE)),0)+IF((VLOOKUP("Piggvar",$B$5:$J$34,6,FALSE))&lt;&gt;"",(VLOOKUP("Piggvar",$B$5:$J$34,6,FALSE)),0)+IF((VLOOKUP("Skrubbe",$B$5:$J$34,6,FALSE))&lt;&gt;"",(VLOOKUP("Skrubbe",$B$5:$J$34,6,FALSE)),0)+IF((VLOOKUP("Småflekket rødhai",$B$5:$J$34,6,FALSE))&lt;&gt;"",(VLOOKUP("Småflekket rødhai",$B$5:$J$34,6,FALSE)),0)</f>
        <v>0</v>
      </c>
      <c r="H41" s="5">
        <f>IF((VLOOKUP("Brosme",$B$5:$J$34,7,FALSE))&lt;&gt;"",(VLOOKUP("Brosme",$B$5:$J$34,7,FALSE)),0)+IF((VLOOKUP("Hvitskate",$B$5:$J$34,7,FALSE))&lt;&gt;"",(VLOOKUP("Hvitskate",$B$5:$J$34,7,FALSE)),0)+IF((VLOOKUP("Blåkjeft",$B$5:$J$34,7,FALSE))&lt;&gt;"",(VLOOKUP("Blåkjeft",$B$5:$J$34,7,FALSE)),0)+IF((VLOOKUP("Piggvar",$B$5:$J$34,7,FALSE))&lt;&gt;"",(VLOOKUP("Piggvar",$B$5:$J$34,7,FALSE)),0)+IF((VLOOKUP("Skrubbe",$B$5:$J$34,7,FALSE))&lt;&gt;"",(VLOOKUP("Skrubbe",$B$5:$J$34,7,FALSE)),0)+IF((VLOOKUP("Småflekket rødhai",$B$5:$J$34,7,FALSE))&lt;&gt;"",(VLOOKUP("Småflekket rødhai",$B$5:$J$34,7,FALSE)),0)</f>
        <v>0</v>
      </c>
      <c r="I41" s="5">
        <f>IF((VLOOKUP("Brosme",$B$5:$J$34,8,FALSE))&lt;&gt;"",(VLOOKUP("Brosme",$B$5:$J$34,8,FALSE)),0)+IF((VLOOKUP("Hvitskate",$B$5:$J$34,8,FALSE))&lt;&gt;"",(VLOOKUP("Hvitskate",$B$5:$J$34,8,FALSE)),0)+IF((VLOOKUP("Blåkjeft",$B$5:$J$34,8,FALSE))&lt;&gt;"",(VLOOKUP("Blåkjeft",$B$5:$J$34,8,FALSE)),0)+IF((VLOOKUP("Piggvar",$B$5:$J$34,8,FALSE))&lt;&gt;"",(VLOOKUP("Piggvar",$B$5:$J$34,8,FALSE)),0)+IF((VLOOKUP("Skrubbe",$B$5:$J$34,8,FALSE))&lt;&gt;"",(VLOOKUP("Skrubbe",$B$5:$J$34,8,FALSE)),0)+IF((VLOOKUP("Småflekket rødhai",$B$5:$J$34,8,FALSE))&lt;&gt;"",(VLOOKUP("Småflekket rødhai",$B$5:$J$34,8,FALSE)),0)</f>
        <v>0</v>
      </c>
      <c r="L41" s="29" t="s">
        <v>46</v>
      </c>
      <c r="M41" s="29"/>
      <c r="N41" s="29"/>
      <c r="O41" s="4"/>
      <c r="P41" s="4"/>
      <c r="Q41" s="5">
        <f>IF((VLOOKUP("Brosme",$L$5:$T$34,6,FALSE))&lt;&gt;"",(VLOOKUP("Brosme",$L$5:$T$34,6,FALSE)),0)+IF((VLOOKUP("Hvitskate",$L$5:$T$34,6,FALSE))&lt;&gt;"",(VLOOKUP("Hvitskate",$L$5:$T$34,6,FALSE)),0)+IF((VLOOKUP("Blåkjeft",$L$5:$T$34,6,FALSE))&lt;&gt;"",(VLOOKUP("Blåkjeft",$L$5:$T$34,6,FALSE)),0)+IF((VLOOKUP("Piggvar",$L$5:$T$34,6,FALSE))&lt;&gt;"",(VLOOKUP("Piggvar",$L$5:$T$34,6,FALSE)),0)+IF((VLOOKUP("Skrubbe",$L$5:$T$34,6,FALSE))&lt;&gt;"",(VLOOKUP("Skrubbe",$L$5:$T$34,6,FALSE)),0)+IF((VLOOKUP("Småflekket rødhai",$L$5:$T$34,6,FALSE))&lt;&gt;"",(VLOOKUP("Småflekket rødhai",$L$5:$T$34,6,FALSE)),0)</f>
        <v>0</v>
      </c>
      <c r="R41" s="5">
        <f>IF((VLOOKUP("Brosme",$L$5:$T$34,7,FALSE))&lt;&gt;"",(VLOOKUP("Brosme",$L$5:$T$34,7,FALSE)),0)+IF((VLOOKUP("Hvitskate",$L$5:$T$34,7,FALSE))&lt;&gt;"",(VLOOKUP("Hvitskate",$L$5:$T$34,7,FALSE)),0)+IF((VLOOKUP("Blåkjeft",$L$5:$T$34,7,FALSE))&lt;&gt;"",(VLOOKUP("Blåkjeft",$L$5:$T$34,7,FALSE)),0)+IF((VLOOKUP("Piggvar",$L$5:$T$34,7,FALSE))&lt;&gt;"",(VLOOKUP("Piggvar",$L$5:$T$34,7,FALSE)),0)+IF((VLOOKUP("Skrubbe",$L$5:$T$34,7,FALSE))&lt;&gt;"",(VLOOKUP("Skrubbe",$L$5:$T$34,7,FALSE)),0)+IF((VLOOKUP("Småflekket rødhai",$L$5:$T$34,7,FALSE))&lt;&gt;"",(VLOOKUP("Småflekket rødhai",$L$5:$T$34,7,FALSE)),0)</f>
        <v>0</v>
      </c>
      <c r="S41" s="5">
        <f>IF((VLOOKUP("Brosme",$L$5:$T$34,8,FALSE))&lt;&gt;"",(VLOOKUP("Brosme",$L$5:$T$34,8,FALSE)),0)+IF((VLOOKUP("Hvitskate",$L$5:$T$34,8,FALSE))&lt;&gt;"",(VLOOKUP("Hvitskate",$L$5:$T$34,8,FALSE)),0)+IF((VLOOKUP("Blåkjeft",$L$5:$T$34,8,FALSE))&lt;&gt;"",(VLOOKUP("Blåkjeft",$L$5:$T$34,8,FALSE)),0)+IF((VLOOKUP("Piggvar",$L$5:$T$34,8,FALSE))&lt;&gt;"",(VLOOKUP("Piggvar",$L$5:$T$34,8,FALSE)),0)+IF((VLOOKUP("Skrubbe",$L$5:$T$34,8,FALSE))&lt;&gt;"",(VLOOKUP("Skrubbe",$L$5:$T$34,8,FALSE)),0)+IF((VLOOKUP("Småflekket rødhai",$L$5:$T$34,8,FALSE))&lt;&gt;"",(VLOOKUP("Småflekket rødhai",$L$5:$T$34,8,FALSE)),0)</f>
        <v>0</v>
      </c>
    </row>
    <row r="42" spans="1:21" ht="15.75" x14ac:dyDescent="0.25">
      <c r="B42" s="29" t="s">
        <v>47</v>
      </c>
      <c r="C42" s="29"/>
      <c r="D42" s="29"/>
      <c r="E42" s="4"/>
      <c r="F42" s="4"/>
      <c r="G42" s="5">
        <f>IF((VLOOKUP("Lange",$B$5:$J$34,6,FALSE))&lt;&gt;"",(VLOOKUP("Lange",$B$5:$J$34,6,FALSE)),0)+IF((VLOOKUP("Hyse",$B$5:$J$34,6,FALSE))&lt;&gt;"",(VLOOKUP("Hyse",$B$5:$J$34,6,FALSE)),0)+IF((VLOOKUP("Rødspette",$B$5:$J$34,6,FALSE))&lt;&gt;"",(VLOOKUP("Rødspette",$B$5:$J$34,6,FALSE)),0)+IF((VLOOKUP("Sandflyndre",$B$5:$J$34,6,FALSE))&lt;&gt;"",(VLOOKUP("Sandflyndre",$B$5:$J$34,6,FALSE)),0)+IF((VLOOKUP("Sei",$B$5:$J$34,6,FALSE))&lt;&gt;"",(VLOOKUP("Sei",$B$5:$J$34,6,FALSE)),0)+IF((VLOOKUP("Torsk",$B$5:$J$34,6,FALSE))&lt;&gt;"",(VLOOKUP("Torsk",$B$5:$J$34,6,FALSE)),0)</f>
        <v>0</v>
      </c>
      <c r="H42" s="5">
        <f>IF((VLOOKUP("Lange",$B$5:$J$34,7,FALSE))&lt;&gt;"",(VLOOKUP("Lange",$B$5:$J$34,7,FALSE)),0)+IF((VLOOKUP("Hyse",$B$5:$J$34,7,FALSE))&lt;&gt;"",(VLOOKUP("Hyse",$B$5:$J$34,7,FALSE)),0)+IF((VLOOKUP("Rødspette",$B$5:$J$34,7,FALSE))&lt;&gt;"",(VLOOKUP("Rødspette",$B$5:$J$34,7,FALSE)),0)+IF((VLOOKUP("Sandflyndre",$B$5:$J$34,7,FALSE))&lt;&gt;"",(VLOOKUP("Sandflyndre",$B$5:$J$34,7,FALSE)),0)+IF((VLOOKUP("Sei",$B$5:$J$34,7,FALSE))&lt;&gt;"",(VLOOKUP("Sei",$B$5:$J$34,7,FALSE)),0)+IF((VLOOKUP("Torsk",$B$5:$J$34,7,FALSE))&lt;&gt;"",(VLOOKUP("Torsk",$B$5:$J$34,7,FALSE)),0)</f>
        <v>0</v>
      </c>
      <c r="I42" s="5">
        <f>IF((VLOOKUP("Lange",$B$5:$J$34,8,FALSE))&lt;&gt;"",(VLOOKUP("Lange",$B$5:$J$34,8,FALSE)),0)+IF((VLOOKUP("Hyse",$B$5:$J$34,8,FALSE))&lt;&gt;"",(VLOOKUP("Hyse",$B$5:$J$34,8,FALSE)),0)+IF((VLOOKUP("Rødspette",$B$5:$J$34,8,FALSE))&lt;&gt;"",(VLOOKUP("Rødspette",$B$5:$J$34,8,FALSE)),0)+IF((VLOOKUP("Sandflyndre",$B$5:$J$34,8,FALSE))&lt;&gt;"",(VLOOKUP("Sandflyndre",$B$5:$J$34,8,FALSE)),0)+IF((VLOOKUP("Sei",$B$5:$J$34,8,FALSE))&lt;&gt;"",(VLOOKUP("Sei",$B$5:$J$34,8,FALSE)),0)+IF((VLOOKUP("Torsk",$B$5:$J$34,8,FALSE))&lt;&gt;"",(VLOOKUP("Torsk",$B$5:$J$34,8,FALSE)),0)</f>
        <v>0</v>
      </c>
      <c r="L42" s="29" t="s">
        <v>47</v>
      </c>
      <c r="M42" s="29"/>
      <c r="N42" s="29"/>
      <c r="O42" s="4"/>
      <c r="P42" s="4"/>
      <c r="Q42" s="5">
        <f>IF((VLOOKUP("Lange",$L$5:$T$34,6,FALSE))&lt;&gt;"",(VLOOKUP("Lange",$L$5:$T$34,6,FALSE)),0)+IF((VLOOKUP("Hyse",$L$5:$T$34,6,FALSE))&lt;&gt;"",(VLOOKUP("Hyse",$L$5:$T$34,6,FALSE)),0)+IF((VLOOKUP("Rødspette",$L$5:$T$34,6,FALSE))&lt;&gt;"",(VLOOKUP("Rødspette",$L$5:$T$34,6,FALSE)),0)+IF((VLOOKUP("Sandflyndre",$L$5:$T$34,6,FALSE))&lt;&gt;"",(VLOOKUP("Sandflyndre",$L$5:$T$34,6,FALSE)),0)+IF((VLOOKUP("Sei",$L$5:$T$34,6,FALSE))&lt;&gt;"",(VLOOKUP("Sei",$L$5:$T$34,6,FALSE)),0)+IF((VLOOKUP("Torsk",$L$5:$T$34,6,FALSE))&lt;&gt;"",(VLOOKUP("Torsk",$L$5:$T$34,6,FALSE)),0)</f>
        <v>0</v>
      </c>
      <c r="R42" s="5">
        <f>IF((VLOOKUP("Lange",$L$5:$T$34,7,FALSE))&lt;&gt;"",(VLOOKUP("Lange",$L$5:$T$34,7,FALSE)),0)+IF((VLOOKUP("Hyse",$L$5:$T$34,7,FALSE))&lt;&gt;"",(VLOOKUP("Hyse",$L$5:$T$34,7,FALSE)),0)+IF((VLOOKUP("Rødspette",$L$5:$T$34,7,FALSE))&lt;&gt;"",(VLOOKUP("Rødspette",$L$5:$T$34,7,FALSE)),0)+IF((VLOOKUP("Sandflyndre",$L$5:$T$34,7,FALSE))&lt;&gt;"",(VLOOKUP("Sandflyndre",$L$5:$T$34,7,FALSE)),0)+IF((VLOOKUP("Sei",$L$5:$T$34,7,FALSE))&lt;&gt;"",(VLOOKUP("Sei",$L$5:$T$34,7,FALSE)),0)+IF((VLOOKUP("Torsk",$L$5:$T$34,7,FALSE))&lt;&gt;"",(VLOOKUP("Torsk",$L$5:$T$34,7,FALSE)),0)</f>
        <v>0</v>
      </c>
      <c r="S42" s="5">
        <f>IF((VLOOKUP("Lange",$L$5:$T$34,8,FALSE))&lt;&gt;"",(VLOOKUP("Lange",$L$5:$T$34,8,FALSE)),0)+IF((VLOOKUP("Hyse",$L$5:$T$34,8,FALSE))&lt;&gt;"",(VLOOKUP("Hyse",$L$5:$T$34,8,FALSE)),0)+IF((VLOOKUP("Rødspette",$L$5:$T$34,8,FALSE))&lt;&gt;"",(VLOOKUP("Rødspette",$L$5:$T$34,8,FALSE)),0)+IF((VLOOKUP("Sandflyndre",$L$5:$T$34,8,FALSE))&lt;&gt;"",(VLOOKUP("Sandflyndre",$L$5:$T$34,8,FALSE)),0)+IF((VLOOKUP("Sei",$L$5:$T$34,8,FALSE))&lt;&gt;"",(VLOOKUP("Sei",$L$5:$T$34,8,FALSE)),0)+IF((VLOOKUP("Torsk",$L$5:$T$34,8,FALSE))&lt;&gt;"",(VLOOKUP("Torsk",$L$5:$T$34,8,FALSE)),0)</f>
        <v>0</v>
      </c>
    </row>
    <row r="43" spans="1:21" ht="15.75" x14ac:dyDescent="0.25">
      <c r="B43" s="29" t="s">
        <v>48</v>
      </c>
      <c r="C43" s="29"/>
      <c r="D43" s="29"/>
      <c r="E43" s="4"/>
      <c r="F43" s="4"/>
      <c r="G43" s="5">
        <f>IF((VLOOKUP("Knurr",$B$5:$J$34,6,FALSE))&lt;&gt;"",(VLOOKUP("Knurr",$B$5:$J$34,6,FALSE)),0)+IF((VLOOKUP("Lyr",$B$5:$J$34,6,FALSE))&lt;&gt;"",(VLOOKUP("Lyr",$B$5:$J$34,6,FALSE)),0)+IF((VLOOKUP("Lysing",$B$5:$J$34,6,FALSE))&lt;&gt;"",(VLOOKUP("Lysing",$B$5:$J$34,6,FALSE)),0)+IF((VLOOKUP("Piggskate",$B$5:$J$34,6,FALSE))&lt;&gt;"",(VLOOKUP("Piggskate",$B$5:$J$34,6,FALSE)),0)+IF((VLOOKUP("Spisskate",$B$5:$J$34,6,FALSE))&lt;&gt;"",(VLOOKUP("Spisskate",$B$5:$J$34,6,FALSE)),0)+IF((VLOOKUP("Vassild",$B$5:$J$34,6,FALSE))&lt;&gt;"",(VLOOKUP("Vassild",$B$5:$J$34,6,FALSE)),0)</f>
        <v>0</v>
      </c>
      <c r="H43" s="5">
        <f>IF((VLOOKUP("Knurr",$B$5:$J$34,7,FALSE))&lt;&gt;"",(VLOOKUP("Knurr",$B$5:$J$34,7,FALSE)),0)+IF((VLOOKUP("Lyr",$B$5:$J$34,7,FALSE))&lt;&gt;"",(VLOOKUP("Lyr",$B$5:$J$34,7,FALSE)),0)+IF((VLOOKUP("Lysing",$B$5:$J$34,7,FALSE))&lt;&gt;"",(VLOOKUP("Lysing",$B$5:$J$34,7,FALSE)),0)+IF((VLOOKUP("Piggskate",$B$5:$J$34,7,FALSE))&lt;&gt;"",(VLOOKUP("Piggskate",$B$5:$J$34,7,FALSE)),0)+IF((VLOOKUP("Spisskate",$B$5:$J$34,7,FALSE))&lt;&gt;"",(VLOOKUP("Spisskate",$B$5:$J$34,7,FALSE)),0)+IF((VLOOKUP("Vassild",$B$5:$J$34,7,FALSE))&lt;&gt;"",(VLOOKUP("Vassild",$B$5:$J$34,7,FALSE)),0)</f>
        <v>0</v>
      </c>
      <c r="I43" s="5">
        <f>IF((VLOOKUP("Knurr",$B$5:$J$34,8,FALSE))&lt;&gt;"",(VLOOKUP("Knurr",$B$5:$J$34,8,FALSE)),0)+IF((VLOOKUP("Lyr",$B$5:$J$34,8,FALSE))&lt;&gt;"",(VLOOKUP("Lyr",$B$5:$J$34,8,FALSE)),0)+IF((VLOOKUP("Lysing",$B$5:$J$34,8,FALSE))&lt;&gt;"",(VLOOKUP("Lysing",$B$5:$J$34,8,FALSE)),0)+IF((VLOOKUP("Piggskate",$B$5:$J$34,8,FALSE))&lt;&gt;"",(VLOOKUP("Piggskate",$B$5:$J$34,8,FALSE)),0)+IF((VLOOKUP("Spisskate",$B$5:$J$34,8,FALSE))&lt;&gt;"",(VLOOKUP("Spisskate",$B$5:$J$34,8,FALSE)),0)+IF((VLOOKUP("Vassild",$B$5:$J$34,8,FALSE))&lt;&gt;"",(VLOOKUP("Vassild",$B$5:$J$34,8,FALSE)),0)</f>
        <v>0</v>
      </c>
      <c r="L43" s="29" t="s">
        <v>48</v>
      </c>
      <c r="M43" s="29"/>
      <c r="N43" s="29"/>
      <c r="O43" s="4"/>
      <c r="P43" s="4"/>
      <c r="Q43" s="5">
        <f>IF((VLOOKUP("Knurr",$L$5:$T$34,6,FALSE))&lt;&gt;"",(VLOOKUP("Knurr",$L$5:$T$34,6,FALSE)),0)+IF((VLOOKUP("Lyr",$L$5:$T$34,6,FALSE))&lt;&gt;"",(VLOOKUP("Lyr",$L$5:$T$34,6,FALSE)),0)+IF((VLOOKUP("Lysing",$L$5:$T$34,6,FALSE))&lt;&gt;"",(VLOOKUP("Lysing",$L$5:$T$34,6,FALSE)),0)+IF((VLOOKUP("Piggskate",$L$5:$T$34,6,FALSE))&lt;&gt;"",(VLOOKUP("Piggskate",$L$5:$T$34,6,FALSE)),0)+IF((VLOOKUP("Spisskate",$L$5:$T$34,6,FALSE))&lt;&gt;"",(VLOOKUP("Spisskate",$L$5:$T$34,6,FALSE)),0)+IF((VLOOKUP("Vassild",$L$5:$T$34,6,FALSE))&lt;&gt;"",(VLOOKUP("Vassild",$L$5:$T$34,6,FALSE)),0)</f>
        <v>0</v>
      </c>
      <c r="R43" s="5">
        <f>IF((VLOOKUP("Knurr",$L$5:$T$34,7,FALSE))&lt;&gt;"",(VLOOKUP("Knurr",$L$5:$T$34,7,FALSE)),0)+IF((VLOOKUP("Lyr",$L$5:$T$34,7,FALSE))&lt;&gt;"",(VLOOKUP("Lyr",$L$5:$T$34,7,FALSE)),0)+IF((VLOOKUP("Lysing",$L$5:$T$34,7,FALSE))&lt;&gt;"",(VLOOKUP("Lysing",$L$5:$T$34,7,FALSE)),0)+IF((VLOOKUP("Piggskate",$L$5:$T$34,7,FALSE))&lt;&gt;"",(VLOOKUP("Piggskate",$L$5:$T$34,7,FALSE)),0)+IF((VLOOKUP("Spisskate",$L$5:$T$34,7,FALSE))&lt;&gt;"",(VLOOKUP("Spisskate",$L$5:$T$34,7,FALSE)),0)+IF((VLOOKUP("Vassild",$L$5:$T$34,7,FALSE))&lt;&gt;"",(VLOOKUP("Vassild",$L$5:$T$34,7,FALSE)),0)</f>
        <v>0</v>
      </c>
      <c r="S43" s="5">
        <f>IF((VLOOKUP("Knurr",$L$5:$T$34,8,FALSE))&lt;&gt;"",(VLOOKUP("Knurr",$L$5:$T$34,8,FALSE)),0)+IF((VLOOKUP("Lyr",$L$5:$T$34,8,FALSE))&lt;&gt;"",(VLOOKUP("Lyr",$L$5:$T$34,8,FALSE)),0)+IF((VLOOKUP("Lysing",$L$5:$T$34,8,FALSE))&lt;&gt;"",(VLOOKUP("Lysing",$L$5:$T$34,8,FALSE)),0)+IF((VLOOKUP("Piggskate",$L$5:$T$34,8,FALSE))&lt;&gt;"",(VLOOKUP("Piggskate",$L$5:$T$34,8,FALSE)),0)+IF((VLOOKUP("Spisskate",$L$5:$T$34,8,FALSE))&lt;&gt;"",(VLOOKUP("Spisskate",$L$5:$T$34,8,FALSE)),0)+IF((VLOOKUP("Vassild",$L$5:$T$34,8,FALSE))&lt;&gt;"",(VLOOKUP("Vassild",$L$5:$T$34,8,FALSE)),0)</f>
        <v>0</v>
      </c>
    </row>
    <row r="44" spans="1:21" ht="15.75" x14ac:dyDescent="0.25">
      <c r="B44" s="35" t="s">
        <v>35</v>
      </c>
      <c r="C44" s="35"/>
      <c r="D44" s="35"/>
      <c r="E44" s="4"/>
      <c r="F44" s="4"/>
      <c r="G44" s="5">
        <f>SUM(G5:G34)</f>
        <v>0</v>
      </c>
      <c r="H44" s="5">
        <f t="shared" ref="H44:I44" si="8">SUM(H5:H34)</f>
        <v>0</v>
      </c>
      <c r="I44" s="5">
        <f t="shared" si="8"/>
        <v>0</v>
      </c>
      <c r="L44" s="35" t="s">
        <v>35</v>
      </c>
      <c r="M44" s="35"/>
      <c r="N44" s="35"/>
      <c r="O44" s="4"/>
      <c r="P44" s="4"/>
      <c r="Q44" s="5">
        <f>SUM(Q5:Q34)</f>
        <v>0</v>
      </c>
      <c r="R44" s="5">
        <f>SUM(R5:R34)</f>
        <v>0</v>
      </c>
      <c r="S44" s="5">
        <f>SUM(S5:S34)</f>
        <v>0</v>
      </c>
    </row>
    <row r="45" spans="1:21" ht="18.75" x14ac:dyDescent="0.3">
      <c r="L45" s="33" t="s">
        <v>49</v>
      </c>
      <c r="M45" s="33"/>
      <c r="N45" s="34"/>
      <c r="O45" s="6"/>
      <c r="P45" s="4"/>
      <c r="Q45" s="4"/>
      <c r="R45" s="23" t="s">
        <v>25</v>
      </c>
      <c r="S45" s="23" t="e" cm="1">
        <f t="array" aca="1" ref="S45" ca="1">IF(S38&lt;15,SUMPRODUCT(LARGE(S5:S34,ROW(INDIRECT("1:"&amp;S38)))),(SUMPRODUCT(LARGE(S5:S34,ROW(INDIRECT("1:15"))))))</f>
        <v>#REF!</v>
      </c>
    </row>
    <row r="46" spans="1:21" ht="18.75" x14ac:dyDescent="0.3">
      <c r="R46" s="20" t="s">
        <v>50</v>
      </c>
      <c r="S46" s="21" t="e">
        <f ca="1">S45/15</f>
        <v>#REF!</v>
      </c>
      <c r="T46" s="2"/>
    </row>
    <row r="47" spans="1:21" x14ac:dyDescent="0.25">
      <c r="R47" s="2"/>
      <c r="S47" s="2"/>
      <c r="T47" s="2"/>
    </row>
    <row r="48" spans="1:21" x14ac:dyDescent="0.25">
      <c r="J48" s="1"/>
      <c r="R48" s="2"/>
      <c r="S48" s="2"/>
      <c r="T48" s="2"/>
    </row>
    <row r="49" spans="18:20" x14ac:dyDescent="0.25">
      <c r="R49" s="2"/>
      <c r="S49" s="2"/>
      <c r="T49" s="2"/>
    </row>
  </sheetData>
  <autoFilter ref="A4:T34" xr:uid="{42CE2E5D-F877-42AA-90A0-471F9014D190}">
    <sortState xmlns:xlrd2="http://schemas.microsoft.com/office/spreadsheetml/2017/richdata2" ref="A5:T34">
      <sortCondition ref="B4:B34"/>
    </sortState>
  </autoFilter>
  <mergeCells count="21">
    <mergeCell ref="L45:N45"/>
    <mergeCell ref="B44:D44"/>
    <mergeCell ref="L44:N44"/>
    <mergeCell ref="L42:N42"/>
    <mergeCell ref="L43:N43"/>
    <mergeCell ref="B42:D42"/>
    <mergeCell ref="B43:D43"/>
    <mergeCell ref="D2:I3"/>
    <mergeCell ref="N2:R3"/>
    <mergeCell ref="B39:D39"/>
    <mergeCell ref="B40:D40"/>
    <mergeCell ref="B41:D41"/>
    <mergeCell ref="L39:N39"/>
    <mergeCell ref="L40:N40"/>
    <mergeCell ref="L41:N41"/>
    <mergeCell ref="B36:D36"/>
    <mergeCell ref="B37:D37"/>
    <mergeCell ref="B38:D38"/>
    <mergeCell ref="L36:N36"/>
    <mergeCell ref="L37:N37"/>
    <mergeCell ref="L38:N38"/>
  </mergeCells>
  <conditionalFormatting sqref="G5:G34">
    <cfRule type="top10" dxfId="10" priority="1" rank="20"/>
  </conditionalFormatting>
  <conditionalFormatting sqref="G5:I34">
    <cfRule type="top10" dxfId="9" priority="6" rank="20"/>
    <cfRule type="colorScale" priority="35">
      <colorScale>
        <cfvo type="num" val="90"/>
        <cfvo type="num" val="102"/>
        <cfvo type="num" val="113"/>
        <color rgb="FFF8696B"/>
        <color rgb="FFFFFF00"/>
        <color rgb="FF00B050"/>
      </colorScale>
    </cfRule>
  </conditionalFormatting>
  <conditionalFormatting sqref="G5:J34">
    <cfRule type="cellIs" dxfId="8" priority="3" operator="equal">
      <formula>0</formula>
    </cfRule>
  </conditionalFormatting>
  <conditionalFormatting sqref="H5:H34">
    <cfRule type="top10" dxfId="7" priority="5" rank="20"/>
  </conditionalFormatting>
  <conditionalFormatting sqref="I5:I34">
    <cfRule type="top10" dxfId="6" priority="4" rank="20"/>
  </conditionalFormatting>
  <conditionalFormatting sqref="J5:J34">
    <cfRule type="colorScale" priority="8">
      <colorScale>
        <cfvo type="num" val="190"/>
        <cfvo type="num" val="210"/>
        <cfvo type="num" val="225"/>
        <color rgb="FFF8696B"/>
        <color rgb="FFFFEB84"/>
        <color rgb="FF00B050"/>
      </colorScale>
    </cfRule>
    <cfRule type="top10" dxfId="5" priority="9" rank="20"/>
  </conditionalFormatting>
  <conditionalFormatting sqref="Q5:Q34">
    <cfRule type="top10" dxfId="4" priority="13" rank="20"/>
    <cfRule type="iconSet" priority="17">
      <iconSet iconSet="3Symbols">
        <cfvo type="percent" val="0"/>
        <cfvo type="formula" val="$Q$37-10"/>
        <cfvo type="formula" val="$Q$37-6"/>
      </iconSet>
    </cfRule>
  </conditionalFormatting>
  <conditionalFormatting sqref="Q5:S34">
    <cfRule type="colorScale" priority="7">
      <colorScale>
        <cfvo type="num" val="85"/>
        <cfvo type="num" val="100"/>
        <cfvo type="num" val="108"/>
        <color rgb="FFF8696B"/>
        <color rgb="FFFFEB84"/>
        <color rgb="FF63BE7B"/>
      </colorScale>
    </cfRule>
  </conditionalFormatting>
  <conditionalFormatting sqref="Q5:T34">
    <cfRule type="cellIs" dxfId="3" priority="2" operator="equal">
      <formula>0</formula>
    </cfRule>
  </conditionalFormatting>
  <conditionalFormatting sqref="R5:R34">
    <cfRule type="top10" dxfId="2" priority="12" rank="20"/>
    <cfRule type="iconSet" priority="16">
      <iconSet iconSet="3Symbols">
        <cfvo type="percent" val="0"/>
        <cfvo type="formula" val="$R$37-10"/>
        <cfvo type="formula" val="$R$37-6"/>
      </iconSet>
    </cfRule>
  </conditionalFormatting>
  <conditionalFormatting sqref="S5:S34">
    <cfRule type="top10" dxfId="1" priority="11" rank="20"/>
    <cfRule type="iconSet" priority="15">
      <iconSet iconSet="3Symbols">
        <cfvo type="percent" val="0"/>
        <cfvo type="formula" val="$S$37-10"/>
        <cfvo type="formula" val="$S$37-6"/>
      </iconSet>
    </cfRule>
  </conditionalFormatting>
  <conditionalFormatting sqref="T5:T34">
    <cfRule type="top10" dxfId="0" priority="10" rank="20"/>
    <cfRule type="colorScale" priority="14">
      <colorScale>
        <cfvo type="num" val="200"/>
        <cfvo type="num" val="215"/>
        <cfvo type="num" val="225"/>
        <color rgb="FFF8696B"/>
        <color rgb="FFFFEB84"/>
        <color rgb="FF00B05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Team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Holte</dc:creator>
  <cp:lastModifiedBy>Lars Holte</cp:lastModifiedBy>
  <dcterms:created xsi:type="dcterms:W3CDTF">2021-01-20T08:26:31Z</dcterms:created>
  <dcterms:modified xsi:type="dcterms:W3CDTF">2026-01-12T09:49:20Z</dcterms:modified>
</cp:coreProperties>
</file>